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rbf\dfs\Ear\P&amp;S\Website Tables - Excel\2026\Feb\"/>
    </mc:Choice>
  </mc:AlternateContent>
  <xr:revisionPtr revIDLastSave="0" documentId="13_ncr:1_{3667E9AC-3AAA-40BB-A0E6-CBC5F0FD1C41}" xr6:coauthVersionLast="47" xr6:coauthVersionMax="47" xr10:uidLastSave="{00000000-0000-0000-0000-000000000000}"/>
  <bookViews>
    <workbookView xWindow="-28920" yWindow="-7320" windowWidth="29040" windowHeight="15720" xr2:uid="{00000000-000D-0000-FFFF-FFFF00000000}"/>
  </bookViews>
  <sheets>
    <sheet name="Data" sheetId="7" r:id="rId1"/>
    <sheet name="Table Description" sheetId="13" r:id="rId2"/>
    <sheet name="Imports SITC  (2)" sheetId="12" state="hidden" r:id="rId3"/>
  </sheets>
  <definedNames>
    <definedName name="_xlnm.Print_Area" localSheetId="0">Data!$A$1:$L$345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P55" i="12" l="1"/>
  <c r="FO55" i="12"/>
  <c r="FN55" i="12"/>
  <c r="FM55" i="12"/>
  <c r="FL55" i="12"/>
  <c r="FK55" i="12"/>
  <c r="FJ55" i="12"/>
  <c r="FI55" i="12"/>
  <c r="FH55" i="12"/>
  <c r="FG55" i="12"/>
  <c r="FF55" i="12"/>
  <c r="FE55" i="12"/>
  <c r="FD55" i="12"/>
  <c r="FC55" i="12"/>
  <c r="FB55" i="12"/>
  <c r="FA55" i="12"/>
  <c r="EZ55" i="12"/>
  <c r="EY55" i="12"/>
  <c r="EX55" i="12"/>
  <c r="EW55" i="12"/>
  <c r="EV55" i="12"/>
  <c r="EU55" i="12"/>
  <c r="ET55" i="12"/>
  <c r="ES55" i="12"/>
  <c r="ER55" i="12"/>
  <c r="EQ55" i="12"/>
  <c r="EP55" i="12"/>
  <c r="EO55" i="12"/>
  <c r="EN55" i="12"/>
  <c r="EM55" i="12"/>
  <c r="EL55" i="12"/>
  <c r="EK55" i="12"/>
  <c r="EJ55" i="12"/>
  <c r="EI55" i="12"/>
  <c r="EH55" i="12"/>
  <c r="EG55" i="12"/>
  <c r="EC55" i="12"/>
  <c r="EB55" i="12"/>
  <c r="EA55" i="12"/>
  <c r="DZ55" i="12"/>
  <c r="DY55" i="12"/>
  <c r="DX55" i="12"/>
  <c r="DW55" i="12"/>
  <c r="DV55" i="12"/>
  <c r="DU55" i="12"/>
  <c r="DT55" i="12"/>
  <c r="DS55" i="12"/>
  <c r="DR55" i="12"/>
  <c r="DQ55" i="12"/>
  <c r="DP55" i="12"/>
  <c r="DO55" i="12"/>
  <c r="DN55" i="12"/>
  <c r="DM55" i="12"/>
  <c r="DL55" i="12"/>
  <c r="DK55" i="12"/>
  <c r="DJ55" i="12"/>
  <c r="DI55" i="12"/>
  <c r="DH55" i="12"/>
  <c r="DF55" i="12"/>
  <c r="DE55" i="12"/>
  <c r="DD55" i="12"/>
  <c r="DC55" i="12"/>
  <c r="DA55" i="12"/>
  <c r="CZ55" i="12"/>
  <c r="CY55" i="12"/>
  <c r="CX55" i="12"/>
  <c r="CW55" i="12"/>
  <c r="CV55" i="12"/>
  <c r="CU55" i="12"/>
  <c r="CT55" i="12"/>
  <c r="CS55" i="12"/>
  <c r="CR55" i="12"/>
  <c r="CQ55" i="12"/>
  <c r="CP55" i="12"/>
  <c r="CO55" i="12"/>
  <c r="CN55" i="12"/>
  <c r="CM55" i="12"/>
  <c r="CL55" i="12"/>
  <c r="CK55" i="12"/>
  <c r="CJ55" i="12"/>
  <c r="CI55" i="12"/>
  <c r="CH55" i="12"/>
  <c r="CG55" i="12"/>
  <c r="CF55" i="12"/>
  <c r="CE55" i="12"/>
  <c r="CD55" i="12"/>
  <c r="CC55" i="12"/>
  <c r="CB55" i="12"/>
  <c r="CA55" i="12"/>
  <c r="BZ55" i="12"/>
  <c r="BY55" i="12"/>
  <c r="BX55" i="12"/>
  <c r="BW55" i="12"/>
  <c r="BV55" i="12"/>
  <c r="FP49" i="12"/>
  <c r="FP53" i="12" s="1"/>
  <c r="FO49" i="12"/>
  <c r="FO53" i="12" s="1"/>
  <c r="FN49" i="12"/>
  <c r="FN53" i="12" s="1"/>
  <c r="FM49" i="12"/>
  <c r="FM53" i="12" s="1"/>
  <c r="FL49" i="12"/>
  <c r="FL53" i="12" s="1"/>
  <c r="FK49" i="12"/>
  <c r="FK53" i="12" s="1"/>
  <c r="FJ49" i="12"/>
  <c r="FJ53" i="12" s="1"/>
  <c r="FI49" i="12"/>
  <c r="FI53" i="12" s="1"/>
  <c r="FH49" i="12"/>
  <c r="FH53" i="12" s="1"/>
  <c r="FG49" i="12"/>
  <c r="FG53" i="12" s="1"/>
  <c r="FF49" i="12"/>
  <c r="FF53" i="12" s="1"/>
  <c r="FE49" i="12"/>
  <c r="FE53" i="12" s="1"/>
  <c r="FD49" i="12"/>
  <c r="FD53" i="12" s="1"/>
  <c r="FC49" i="12"/>
  <c r="FC53" i="12" s="1"/>
  <c r="FB49" i="12"/>
  <c r="FB53" i="12" s="1"/>
  <c r="FA49" i="12"/>
  <c r="FA53" i="12" s="1"/>
  <c r="EZ49" i="12"/>
  <c r="EZ53" i="12" s="1"/>
  <c r="EY49" i="12"/>
  <c r="EY53" i="12" s="1"/>
  <c r="EX49" i="12"/>
  <c r="EX53" i="12" s="1"/>
  <c r="EW49" i="12"/>
  <c r="EW53" i="12" s="1"/>
  <c r="EV49" i="12"/>
  <c r="EV53" i="12" s="1"/>
  <c r="EU49" i="12"/>
  <c r="EU53" i="12" s="1"/>
  <c r="ET49" i="12"/>
  <c r="ET53" i="12" s="1"/>
  <c r="ES49" i="12"/>
  <c r="ES53" i="12" s="1"/>
  <c r="ER49" i="12"/>
  <c r="ER53" i="12" s="1"/>
  <c r="EQ49" i="12"/>
  <c r="EQ53" i="12" s="1"/>
  <c r="EP49" i="12"/>
  <c r="EP53" i="12" s="1"/>
  <c r="EO49" i="12"/>
  <c r="EO53" i="12" s="1"/>
  <c r="EN49" i="12"/>
  <c r="EN53" i="12" s="1"/>
  <c r="EM49" i="12"/>
  <c r="EM53" i="12" s="1"/>
  <c r="EL49" i="12"/>
  <c r="EL53" i="12" s="1"/>
  <c r="EK49" i="12"/>
  <c r="EK53" i="12" s="1"/>
  <c r="EJ49" i="12"/>
  <c r="EJ53" i="12" s="1"/>
  <c r="EI49" i="12"/>
  <c r="EI53" i="12" s="1"/>
  <c r="EH49" i="12"/>
  <c r="EH53" i="12" s="1"/>
  <c r="EG49" i="12"/>
  <c r="EG53" i="12" s="1"/>
  <c r="EC49" i="12"/>
  <c r="EC53" i="12" s="1"/>
  <c r="EB49" i="12"/>
  <c r="EB53" i="12" s="1"/>
  <c r="EA49" i="12"/>
  <c r="EA53" i="12" s="1"/>
  <c r="DZ49" i="12"/>
  <c r="DZ53" i="12" s="1"/>
  <c r="DY49" i="12"/>
  <c r="DY53" i="12" s="1"/>
  <c r="DX49" i="12"/>
  <c r="DX53" i="12" s="1"/>
  <c r="DW49" i="12"/>
  <c r="DW53" i="12" s="1"/>
  <c r="DV49" i="12"/>
  <c r="DV53" i="12" s="1"/>
  <c r="DU49" i="12"/>
  <c r="DU53" i="12" s="1"/>
  <c r="DT49" i="12"/>
  <c r="DT53" i="12" s="1"/>
  <c r="DS49" i="12"/>
  <c r="DS53" i="12" s="1"/>
  <c r="DR49" i="12"/>
  <c r="DR53" i="12" s="1"/>
  <c r="DQ49" i="12"/>
  <c r="DQ53" i="12" s="1"/>
  <c r="DP49" i="12"/>
  <c r="DP53" i="12" s="1"/>
  <c r="DO49" i="12"/>
  <c r="DO53" i="12" s="1"/>
  <c r="DN49" i="12"/>
  <c r="DN53" i="12" s="1"/>
  <c r="DM49" i="12"/>
  <c r="DM53" i="12" s="1"/>
  <c r="DL49" i="12"/>
  <c r="DL53" i="12" s="1"/>
  <c r="DK49" i="12"/>
  <c r="DK53" i="12" s="1"/>
  <c r="DJ49" i="12"/>
  <c r="DJ53" i="12" s="1"/>
  <c r="DI49" i="12"/>
  <c r="DI53" i="12" s="1"/>
  <c r="DH49" i="12"/>
  <c r="DH53" i="12" s="1"/>
  <c r="DG49" i="12"/>
  <c r="DG53" i="12" s="1"/>
  <c r="DF49" i="12"/>
  <c r="DF53" i="12" s="1"/>
  <c r="DE49" i="12"/>
  <c r="DE53" i="12" s="1"/>
  <c r="DD49" i="12"/>
  <c r="DD53" i="12" s="1"/>
  <c r="DC49" i="12"/>
  <c r="DC53" i="12" s="1"/>
  <c r="DB49" i="12"/>
  <c r="DB53" i="12" s="1"/>
  <c r="DA49" i="12"/>
  <c r="DA53" i="12" s="1"/>
  <c r="CZ49" i="12"/>
  <c r="CZ53" i="12" s="1"/>
  <c r="CY49" i="12"/>
  <c r="CY53" i="12" s="1"/>
  <c r="CX49" i="12"/>
  <c r="CX53" i="12" s="1"/>
  <c r="CW49" i="12"/>
  <c r="CW53" i="12" s="1"/>
  <c r="CV49" i="12"/>
  <c r="CV53" i="12" s="1"/>
  <c r="CU49" i="12"/>
  <c r="CU53" i="12" s="1"/>
  <c r="CT49" i="12"/>
  <c r="CT53" i="12" s="1"/>
  <c r="CS49" i="12"/>
  <c r="CS53" i="12" s="1"/>
  <c r="CR49" i="12"/>
  <c r="CR53" i="12" s="1"/>
  <c r="CQ49" i="12"/>
  <c r="CQ53" i="12" s="1"/>
  <c r="CP49" i="12"/>
  <c r="CP53" i="12" s="1"/>
  <c r="CO49" i="12"/>
  <c r="CO53" i="12" s="1"/>
  <c r="CN49" i="12"/>
  <c r="CN53" i="12" s="1"/>
  <c r="CM49" i="12"/>
  <c r="CM53" i="12" s="1"/>
  <c r="CL49" i="12"/>
  <c r="CL53" i="12" s="1"/>
  <c r="CK49" i="12"/>
  <c r="CK53" i="12" s="1"/>
  <c r="CJ49" i="12"/>
  <c r="CJ53" i="12" s="1"/>
  <c r="CI49" i="12"/>
  <c r="CI53" i="12" s="1"/>
  <c r="CH49" i="12"/>
  <c r="CH53" i="12" s="1"/>
  <c r="CG49" i="12"/>
  <c r="CG53" i="12" s="1"/>
  <c r="CF49" i="12"/>
  <c r="CF53" i="12" s="1"/>
  <c r="CE49" i="12"/>
  <c r="CE53" i="12" s="1"/>
  <c r="CD49" i="12"/>
  <c r="CD53" i="12" s="1"/>
  <c r="CC49" i="12"/>
  <c r="CC53" i="12" s="1"/>
  <c r="CB49" i="12"/>
  <c r="CB53" i="12" s="1"/>
  <c r="CA49" i="12"/>
  <c r="CA53" i="12" s="1"/>
  <c r="BZ49" i="12"/>
  <c r="BZ53" i="12" s="1"/>
  <c r="BY49" i="12"/>
  <c r="BY53" i="12" s="1"/>
  <c r="BX49" i="12"/>
  <c r="BX53" i="12" s="1"/>
  <c r="BW49" i="12"/>
  <c r="BW53" i="12" s="1"/>
  <c r="BV49" i="12"/>
  <c r="BV53" i="12" s="1"/>
  <c r="BU49" i="12"/>
  <c r="BU53" i="12" s="1"/>
  <c r="BT49" i="12"/>
  <c r="BT53" i="12" s="1"/>
  <c r="BS49" i="12"/>
  <c r="BS53" i="12" s="1"/>
  <c r="BR49" i="12"/>
  <c r="BR53" i="12" s="1"/>
  <c r="BQ49" i="12"/>
  <c r="BQ53" i="12" s="1"/>
  <c r="BP49" i="12"/>
  <c r="BP53" i="12" s="1"/>
  <c r="BO49" i="12"/>
  <c r="BO53" i="12" s="1"/>
  <c r="BN49" i="12"/>
  <c r="BN53" i="12" s="1"/>
  <c r="BM49" i="12"/>
  <c r="BM53" i="12" s="1"/>
  <c r="BL49" i="12"/>
  <c r="BL53" i="12" s="1"/>
  <c r="BK49" i="12"/>
  <c r="BK53" i="12" s="1"/>
  <c r="BJ49" i="12"/>
  <c r="BJ53" i="12" s="1"/>
  <c r="BI49" i="12"/>
  <c r="BI53" i="12" s="1"/>
  <c r="BH49" i="12"/>
  <c r="BH53" i="12" s="1"/>
  <c r="BG49" i="12"/>
  <c r="BG53" i="12" s="1"/>
  <c r="BF49" i="12"/>
  <c r="BF53" i="12" s="1"/>
  <c r="BE49" i="12"/>
  <c r="BE53" i="12" s="1"/>
  <c r="BD49" i="12"/>
  <c r="BD53" i="12" s="1"/>
  <c r="BC49" i="12"/>
  <c r="BC53" i="12" s="1"/>
  <c r="BB49" i="12"/>
  <c r="BB53" i="12" s="1"/>
  <c r="BA49" i="12"/>
  <c r="BA53" i="12" s="1"/>
  <c r="AZ49" i="12"/>
  <c r="AZ53" i="12" s="1"/>
  <c r="AY49" i="12"/>
  <c r="AY53" i="12" s="1"/>
  <c r="AX49" i="12"/>
  <c r="AX53" i="12" s="1"/>
  <c r="AW49" i="12"/>
  <c r="AW53" i="12" s="1"/>
  <c r="AV49" i="12"/>
  <c r="AV53" i="12" s="1"/>
  <c r="AU49" i="12"/>
  <c r="AU53" i="12" s="1"/>
  <c r="AT49" i="12"/>
  <c r="AT53" i="12" s="1"/>
  <c r="AS49" i="12"/>
  <c r="AS53" i="12" s="1"/>
  <c r="AR49" i="12"/>
  <c r="AR53" i="12" s="1"/>
  <c r="AQ49" i="12"/>
  <c r="AQ53" i="12" s="1"/>
  <c r="AP49" i="12"/>
  <c r="AP53" i="12" s="1"/>
  <c r="AO49" i="12"/>
  <c r="AO53" i="12" s="1"/>
  <c r="AN49" i="12"/>
  <c r="AN53" i="12" s="1"/>
  <c r="AM49" i="12"/>
  <c r="AM53" i="12" s="1"/>
  <c r="AL49" i="12"/>
  <c r="AL53" i="12" s="1"/>
  <c r="AK49" i="12"/>
  <c r="AK53" i="12" s="1"/>
  <c r="AJ49" i="12"/>
  <c r="AJ53" i="12" s="1"/>
  <c r="AI49" i="12"/>
  <c r="AI53" i="12" s="1"/>
  <c r="AH49" i="12"/>
  <c r="AH53" i="12" s="1"/>
  <c r="AG49" i="12"/>
  <c r="AG53" i="12" s="1"/>
  <c r="AF49" i="12"/>
  <c r="AF53" i="12" s="1"/>
  <c r="AE49" i="12"/>
  <c r="AE53" i="12" s="1"/>
  <c r="AD49" i="12"/>
  <c r="AD53" i="12" s="1"/>
  <c r="AC49" i="12"/>
  <c r="AC53" i="12" s="1"/>
  <c r="AB49" i="12"/>
  <c r="AB53" i="12" s="1"/>
  <c r="AA49" i="12"/>
  <c r="AA53" i="12" s="1"/>
  <c r="Z49" i="12"/>
  <c r="Z53" i="12" s="1"/>
  <c r="Y49" i="12"/>
  <c r="Y53" i="12" s="1"/>
  <c r="X49" i="12"/>
  <c r="X53" i="12" s="1"/>
  <c r="W49" i="12"/>
  <c r="W53" i="12" s="1"/>
  <c r="V49" i="12"/>
  <c r="V53" i="12" s="1"/>
  <c r="U49" i="12"/>
  <c r="U53" i="12" s="1"/>
  <c r="T49" i="12"/>
  <c r="T53" i="12" s="1"/>
  <c r="S49" i="12"/>
  <c r="S53" i="12" s="1"/>
  <c r="R49" i="12"/>
  <c r="R53" i="12" s="1"/>
  <c r="Q49" i="12"/>
  <c r="Q53" i="12" s="1"/>
  <c r="P49" i="12"/>
  <c r="P53" i="12" s="1"/>
  <c r="O49" i="12"/>
  <c r="O53" i="12" s="1"/>
  <c r="N49" i="12"/>
  <c r="N53" i="12" s="1"/>
  <c r="M49" i="12"/>
  <c r="M53" i="12" s="1"/>
  <c r="L49" i="12"/>
  <c r="L53" i="12" s="1"/>
  <c r="K49" i="12"/>
  <c r="K53" i="12" s="1"/>
  <c r="J49" i="12"/>
  <c r="J53" i="12" s="1"/>
  <c r="I49" i="12"/>
  <c r="I53" i="12" s="1"/>
  <c r="H49" i="12"/>
  <c r="H53" i="12" s="1"/>
  <c r="G49" i="12"/>
  <c r="G53" i="12" s="1"/>
  <c r="F49" i="12"/>
  <c r="F53" i="12" s="1"/>
  <c r="E49" i="12"/>
  <c r="E53" i="12" s="1"/>
  <c r="D49" i="12"/>
  <c r="D53" i="12" s="1"/>
  <c r="C49" i="12"/>
  <c r="C53" i="12" s="1"/>
  <c r="B49" i="12"/>
  <c r="B53" i="12" s="1"/>
  <c r="FP48" i="12"/>
  <c r="FP52" i="12" s="1"/>
  <c r="FO48" i="12"/>
  <c r="FO52" i="12" s="1"/>
  <c r="FN48" i="12"/>
  <c r="FN52" i="12" s="1"/>
  <c r="FM48" i="12"/>
  <c r="FM52" i="12" s="1"/>
  <c r="FL48" i="12"/>
  <c r="FL52" i="12" s="1"/>
  <c r="FK48" i="12"/>
  <c r="FK52" i="12" s="1"/>
  <c r="FJ48" i="12"/>
  <c r="FJ52" i="12" s="1"/>
  <c r="FI48" i="12"/>
  <c r="FI52" i="12" s="1"/>
  <c r="FH48" i="12"/>
  <c r="FH52" i="12" s="1"/>
  <c r="FG48" i="12"/>
  <c r="FG52" i="12" s="1"/>
  <c r="FF48" i="12"/>
  <c r="FF52" i="12" s="1"/>
  <c r="FE48" i="12"/>
  <c r="FE52" i="12" s="1"/>
  <c r="FD48" i="12"/>
  <c r="FD52" i="12" s="1"/>
  <c r="FC48" i="12"/>
  <c r="FC52" i="12" s="1"/>
  <c r="FB48" i="12"/>
  <c r="FB52" i="12" s="1"/>
  <c r="FA48" i="12"/>
  <c r="FA52" i="12" s="1"/>
  <c r="EZ48" i="12"/>
  <c r="EZ52" i="12" s="1"/>
  <c r="EY48" i="12"/>
  <c r="EY52" i="12" s="1"/>
  <c r="EX48" i="12"/>
  <c r="EX52" i="12" s="1"/>
  <c r="EW48" i="12"/>
  <c r="EW52" i="12" s="1"/>
  <c r="EV48" i="12"/>
  <c r="EV52" i="12" s="1"/>
  <c r="EU48" i="12"/>
  <c r="EU52" i="12" s="1"/>
  <c r="ET48" i="12"/>
  <c r="ET52" i="12" s="1"/>
  <c r="ES48" i="12"/>
  <c r="ES52" i="12" s="1"/>
  <c r="ER48" i="12"/>
  <c r="ER52" i="12" s="1"/>
  <c r="EQ48" i="12"/>
  <c r="EQ52" i="12" s="1"/>
  <c r="EP48" i="12"/>
  <c r="EP52" i="12" s="1"/>
  <c r="EO48" i="12"/>
  <c r="EO52" i="12" s="1"/>
  <c r="EN48" i="12"/>
  <c r="EN52" i="12" s="1"/>
  <c r="EM48" i="12"/>
  <c r="EM52" i="12" s="1"/>
  <c r="EL48" i="12"/>
  <c r="EL52" i="12" s="1"/>
  <c r="EK48" i="12"/>
  <c r="EK52" i="12" s="1"/>
  <c r="EJ48" i="12"/>
  <c r="EJ52" i="12" s="1"/>
  <c r="EI48" i="12"/>
  <c r="EI52" i="12" s="1"/>
  <c r="EH48" i="12"/>
  <c r="EH52" i="12" s="1"/>
  <c r="EG48" i="12"/>
  <c r="EG52" i="12" s="1"/>
  <c r="EC48" i="12"/>
  <c r="EC52" i="12" s="1"/>
  <c r="EB48" i="12"/>
  <c r="EB52" i="12" s="1"/>
  <c r="EA48" i="12"/>
  <c r="EA52" i="12" s="1"/>
  <c r="DZ48" i="12"/>
  <c r="DZ52" i="12" s="1"/>
  <c r="DY48" i="12"/>
  <c r="DY52" i="12" s="1"/>
  <c r="DX48" i="12"/>
  <c r="DX52" i="12" s="1"/>
  <c r="DW48" i="12"/>
  <c r="DW52" i="12" s="1"/>
  <c r="DV48" i="12"/>
  <c r="DV52" i="12" s="1"/>
  <c r="DU48" i="12"/>
  <c r="DU52" i="12" s="1"/>
  <c r="DT48" i="12"/>
  <c r="DT52" i="12" s="1"/>
  <c r="DS48" i="12"/>
  <c r="DS52" i="12" s="1"/>
  <c r="DR48" i="12"/>
  <c r="DR52" i="12" s="1"/>
  <c r="DQ48" i="12"/>
  <c r="DQ52" i="12" s="1"/>
  <c r="DP48" i="12"/>
  <c r="DP52" i="12" s="1"/>
  <c r="DO48" i="12"/>
  <c r="DO52" i="12" s="1"/>
  <c r="DN48" i="12"/>
  <c r="DN52" i="12" s="1"/>
  <c r="DM48" i="12"/>
  <c r="DM52" i="12" s="1"/>
  <c r="DL48" i="12"/>
  <c r="DL52" i="12" s="1"/>
  <c r="DK48" i="12"/>
  <c r="DK52" i="12" s="1"/>
  <c r="DJ48" i="12"/>
  <c r="DJ52" i="12" s="1"/>
  <c r="DI48" i="12"/>
  <c r="DI52" i="12" s="1"/>
  <c r="DH48" i="12"/>
  <c r="DH52" i="12" s="1"/>
  <c r="DG48" i="12"/>
  <c r="DG52" i="12" s="1"/>
  <c r="DF48" i="12"/>
  <c r="DF52" i="12" s="1"/>
  <c r="DE48" i="12"/>
  <c r="DE52" i="12" s="1"/>
  <c r="DD48" i="12"/>
  <c r="DD52" i="12" s="1"/>
  <c r="DC48" i="12"/>
  <c r="DC52" i="12" s="1"/>
  <c r="DB48" i="12"/>
  <c r="DB52" i="12" s="1"/>
  <c r="DA48" i="12"/>
  <c r="DA52" i="12" s="1"/>
  <c r="CZ48" i="12"/>
  <c r="CZ52" i="12" s="1"/>
  <c r="CY48" i="12"/>
  <c r="CY52" i="12" s="1"/>
  <c r="CX48" i="12"/>
  <c r="CX52" i="12" s="1"/>
  <c r="CW48" i="12"/>
  <c r="CW52" i="12" s="1"/>
  <c r="CV48" i="12"/>
  <c r="CV52" i="12" s="1"/>
  <c r="CU48" i="12"/>
  <c r="CU52" i="12" s="1"/>
  <c r="CT48" i="12"/>
  <c r="CT52" i="12" s="1"/>
  <c r="CS48" i="12"/>
  <c r="CS52" i="12" s="1"/>
  <c r="CR48" i="12"/>
  <c r="CR52" i="12" s="1"/>
  <c r="CQ48" i="12"/>
  <c r="CQ52" i="12" s="1"/>
  <c r="CP48" i="12"/>
  <c r="CP52" i="12" s="1"/>
  <c r="CO48" i="12"/>
  <c r="CO52" i="12" s="1"/>
  <c r="CN48" i="12"/>
  <c r="CN52" i="12" s="1"/>
  <c r="CM48" i="12"/>
  <c r="CM52" i="12" s="1"/>
  <c r="CL48" i="12"/>
  <c r="CL52" i="12" s="1"/>
  <c r="CK48" i="12"/>
  <c r="CK52" i="12" s="1"/>
  <c r="CJ48" i="12"/>
  <c r="CJ52" i="12" s="1"/>
  <c r="CI48" i="12"/>
  <c r="CI52" i="12" s="1"/>
  <c r="CH48" i="12"/>
  <c r="CH52" i="12" s="1"/>
  <c r="CG48" i="12"/>
  <c r="CG52" i="12" s="1"/>
  <c r="CF48" i="12"/>
  <c r="CF52" i="12" s="1"/>
  <c r="CE48" i="12"/>
  <c r="CE52" i="12" s="1"/>
  <c r="CD48" i="12"/>
  <c r="CD52" i="12" s="1"/>
  <c r="CC48" i="12"/>
  <c r="CC52" i="12" s="1"/>
  <c r="CB48" i="12"/>
  <c r="CB52" i="12" s="1"/>
  <c r="CA48" i="12"/>
  <c r="CA52" i="12" s="1"/>
  <c r="BZ48" i="12"/>
  <c r="BZ52" i="12" s="1"/>
  <c r="BY48" i="12"/>
  <c r="BY52" i="12" s="1"/>
  <c r="BX48" i="12"/>
  <c r="BX52" i="12" s="1"/>
  <c r="BW48" i="12"/>
  <c r="BW52" i="12" s="1"/>
  <c r="BV48" i="12"/>
  <c r="BV52" i="12" s="1"/>
  <c r="BU48" i="12"/>
  <c r="BU52" i="12" s="1"/>
  <c r="BT48" i="12"/>
  <c r="BT52" i="12" s="1"/>
  <c r="BS48" i="12"/>
  <c r="BS52" i="12" s="1"/>
  <c r="BR48" i="12"/>
  <c r="BR52" i="12" s="1"/>
  <c r="BQ48" i="12"/>
  <c r="BQ52" i="12" s="1"/>
  <c r="BP48" i="12"/>
  <c r="BP52" i="12" s="1"/>
  <c r="BO48" i="12"/>
  <c r="BO52" i="12" s="1"/>
  <c r="BN48" i="12"/>
  <c r="BN52" i="12" s="1"/>
  <c r="BM48" i="12"/>
  <c r="BM52" i="12" s="1"/>
  <c r="BL48" i="12"/>
  <c r="BL52" i="12" s="1"/>
  <c r="BK48" i="12"/>
  <c r="BK52" i="12" s="1"/>
  <c r="BJ48" i="12"/>
  <c r="BJ52" i="12" s="1"/>
  <c r="BI48" i="12"/>
  <c r="BI52" i="12" s="1"/>
  <c r="BH48" i="12"/>
  <c r="BH52" i="12" s="1"/>
  <c r="BG48" i="12"/>
  <c r="BG52" i="12" s="1"/>
  <c r="BF48" i="12"/>
  <c r="BF52" i="12" s="1"/>
  <c r="BE48" i="12"/>
  <c r="BE52" i="12" s="1"/>
  <c r="BD48" i="12"/>
  <c r="BD52" i="12" s="1"/>
  <c r="BC48" i="12"/>
  <c r="BC52" i="12" s="1"/>
  <c r="BB48" i="12"/>
  <c r="BB52" i="12" s="1"/>
  <c r="BA48" i="12"/>
  <c r="BA52" i="12" s="1"/>
  <c r="AZ48" i="12"/>
  <c r="AZ52" i="12" s="1"/>
  <c r="AY48" i="12"/>
  <c r="AY52" i="12" s="1"/>
  <c r="AX48" i="12"/>
  <c r="AX52" i="12" s="1"/>
  <c r="AW48" i="12"/>
  <c r="AW52" i="12" s="1"/>
  <c r="AV48" i="12"/>
  <c r="AV52" i="12" s="1"/>
  <c r="AU48" i="12"/>
  <c r="AU52" i="12" s="1"/>
  <c r="AT48" i="12"/>
  <c r="AT52" i="12" s="1"/>
  <c r="AS48" i="12"/>
  <c r="AS52" i="12" s="1"/>
  <c r="AR48" i="12"/>
  <c r="AR52" i="12" s="1"/>
  <c r="AQ48" i="12"/>
  <c r="AQ52" i="12" s="1"/>
  <c r="AP48" i="12"/>
  <c r="AP52" i="12" s="1"/>
  <c r="AO48" i="12"/>
  <c r="AO52" i="12" s="1"/>
  <c r="AN48" i="12"/>
  <c r="AN52" i="12" s="1"/>
  <c r="AM48" i="12"/>
  <c r="AM52" i="12" s="1"/>
  <c r="AL48" i="12"/>
  <c r="AL52" i="12" s="1"/>
  <c r="AK48" i="12"/>
  <c r="AK52" i="12" s="1"/>
  <c r="AJ48" i="12"/>
  <c r="AJ52" i="12" s="1"/>
  <c r="AI48" i="12"/>
  <c r="AI52" i="12" s="1"/>
  <c r="AH48" i="12"/>
  <c r="AH52" i="12" s="1"/>
  <c r="AG48" i="12"/>
  <c r="AG52" i="12" s="1"/>
  <c r="AF48" i="12"/>
  <c r="AF52" i="12" s="1"/>
  <c r="AE48" i="12"/>
  <c r="AE52" i="12" s="1"/>
  <c r="AD48" i="12"/>
  <c r="AD52" i="12" s="1"/>
  <c r="AC48" i="12"/>
  <c r="AC52" i="12" s="1"/>
  <c r="AB48" i="12"/>
  <c r="AB52" i="12" s="1"/>
  <c r="AA48" i="12"/>
  <c r="AA52" i="12" s="1"/>
  <c r="Z48" i="12"/>
  <c r="Z52" i="12" s="1"/>
  <c r="Y48" i="12"/>
  <c r="Y52" i="12" s="1"/>
  <c r="X48" i="12"/>
  <c r="X52" i="12" s="1"/>
  <c r="W48" i="12"/>
  <c r="W52" i="12" s="1"/>
  <c r="V48" i="12"/>
  <c r="V52" i="12" s="1"/>
  <c r="U48" i="12"/>
  <c r="U52" i="12" s="1"/>
  <c r="T48" i="12"/>
  <c r="T52" i="12" s="1"/>
  <c r="S48" i="12"/>
  <c r="S52" i="12" s="1"/>
  <c r="R48" i="12"/>
  <c r="R52" i="12" s="1"/>
  <c r="Q48" i="12"/>
  <c r="Q52" i="12" s="1"/>
  <c r="P48" i="12"/>
  <c r="P52" i="12" s="1"/>
  <c r="O48" i="12"/>
  <c r="O52" i="12" s="1"/>
  <c r="N48" i="12"/>
  <c r="N52" i="12" s="1"/>
  <c r="M48" i="12"/>
  <c r="M52" i="12" s="1"/>
  <c r="L48" i="12"/>
  <c r="L52" i="12" s="1"/>
  <c r="K48" i="12"/>
  <c r="K52" i="12" s="1"/>
  <c r="J48" i="12"/>
  <c r="J52" i="12" s="1"/>
  <c r="I48" i="12"/>
  <c r="I52" i="12" s="1"/>
  <c r="H48" i="12"/>
  <c r="H52" i="12" s="1"/>
  <c r="G48" i="12"/>
  <c r="G52" i="12" s="1"/>
  <c r="F48" i="12"/>
  <c r="F52" i="12" s="1"/>
  <c r="E48" i="12"/>
  <c r="E52" i="12" s="1"/>
  <c r="D48" i="12"/>
  <c r="D52" i="12" s="1"/>
  <c r="C48" i="12"/>
  <c r="C52" i="12" s="1"/>
  <c r="B48" i="12"/>
  <c r="B52" i="12" s="1"/>
  <c r="FP47" i="12"/>
  <c r="FP56" i="12" s="1"/>
  <c r="FO47" i="12"/>
  <c r="FN47" i="12"/>
  <c r="FN56" i="12" s="1"/>
  <c r="FM47" i="12"/>
  <c r="FL47" i="12"/>
  <c r="FK47" i="12"/>
  <c r="FJ47" i="12"/>
  <c r="FI47" i="12"/>
  <c r="FH47" i="12"/>
  <c r="FG47" i="12"/>
  <c r="FF47" i="12"/>
  <c r="FE47" i="12"/>
  <c r="FD47" i="12"/>
  <c r="FD56" i="12" s="1"/>
  <c r="FC47" i="12"/>
  <c r="FB47" i="12"/>
  <c r="FB56" i="12" s="1"/>
  <c r="FA47" i="12"/>
  <c r="EZ47" i="12"/>
  <c r="EY47" i="12"/>
  <c r="EX47" i="12"/>
  <c r="EW47" i="12"/>
  <c r="EV47" i="12"/>
  <c r="EU47" i="12"/>
  <c r="ET47" i="12"/>
  <c r="ES47" i="12"/>
  <c r="ER47" i="12"/>
  <c r="ER56" i="12" s="1"/>
  <c r="EQ47" i="12"/>
  <c r="EP47" i="12"/>
  <c r="EP56" i="12" s="1"/>
  <c r="EO47" i="12"/>
  <c r="EN47" i="12"/>
  <c r="EM47" i="12"/>
  <c r="EL47" i="12"/>
  <c r="EK47" i="12"/>
  <c r="EJ47" i="12"/>
  <c r="EI47" i="12"/>
  <c r="EH47" i="12"/>
  <c r="EG47" i="12"/>
  <c r="EC47" i="12"/>
  <c r="EB47" i="12"/>
  <c r="EB56" i="12" s="1"/>
  <c r="EA47" i="12"/>
  <c r="DZ47" i="12"/>
  <c r="DY47" i="12"/>
  <c r="DX47" i="12"/>
  <c r="DW47" i="12"/>
  <c r="DV47" i="12"/>
  <c r="DU47" i="12"/>
  <c r="DT47" i="12"/>
  <c r="DS47" i="12"/>
  <c r="DR47" i="12"/>
  <c r="DQ47" i="12"/>
  <c r="DP47" i="12"/>
  <c r="DP56" i="12" s="1"/>
  <c r="DO47" i="12"/>
  <c r="DN47" i="12"/>
  <c r="DM47" i="12"/>
  <c r="DL47" i="12"/>
  <c r="DK47" i="12"/>
  <c r="DJ47" i="12"/>
  <c r="DI47" i="12"/>
  <c r="DH47" i="12"/>
  <c r="DG47" i="12"/>
  <c r="DF47" i="12"/>
  <c r="DE47" i="12"/>
  <c r="DD47" i="12"/>
  <c r="DD56" i="12" s="1"/>
  <c r="DC47" i="12"/>
  <c r="DC56" i="12" s="1"/>
  <c r="DB47" i="12"/>
  <c r="DA47" i="12"/>
  <c r="DA56" i="12" s="1"/>
  <c r="CZ47" i="12"/>
  <c r="CZ56" i="12" s="1"/>
  <c r="CY47" i="12"/>
  <c r="CY56" i="12" s="1"/>
  <c r="CX47" i="12"/>
  <c r="CX56" i="12" s="1"/>
  <c r="CW47" i="12"/>
  <c r="CW56" i="12" s="1"/>
  <c r="CV47" i="12"/>
  <c r="CV56" i="12" s="1"/>
  <c r="CU47" i="12"/>
  <c r="CU56" i="12" s="1"/>
  <c r="CT47" i="12"/>
  <c r="CT56" i="12" s="1"/>
  <c r="CS47" i="12"/>
  <c r="CS56" i="12" s="1"/>
  <c r="CR47" i="12"/>
  <c r="CR56" i="12" s="1"/>
  <c r="CQ47" i="12"/>
  <c r="CQ56" i="12" s="1"/>
  <c r="CP47" i="12"/>
  <c r="CP56" i="12" s="1"/>
  <c r="CO47" i="12"/>
  <c r="CO56" i="12" s="1"/>
  <c r="CN47" i="12"/>
  <c r="CN56" i="12" s="1"/>
  <c r="CM47" i="12"/>
  <c r="CM56" i="12" s="1"/>
  <c r="CL47" i="12"/>
  <c r="CL56" i="12" s="1"/>
  <c r="CK47" i="12"/>
  <c r="CK56" i="12" s="1"/>
  <c r="CJ47" i="12"/>
  <c r="CJ56" i="12" s="1"/>
  <c r="CI47" i="12"/>
  <c r="CI56" i="12" s="1"/>
  <c r="CH47" i="12"/>
  <c r="CH56" i="12" s="1"/>
  <c r="CG47" i="12"/>
  <c r="CG56" i="12" s="1"/>
  <c r="CF47" i="12"/>
  <c r="CF56" i="12" s="1"/>
  <c r="CE47" i="12"/>
  <c r="CE56" i="12" s="1"/>
  <c r="CD47" i="12"/>
  <c r="CD56" i="12" s="1"/>
  <c r="CC47" i="12"/>
  <c r="CC56" i="12" s="1"/>
  <c r="CB47" i="12"/>
  <c r="CB56" i="12" s="1"/>
  <c r="CA47" i="12"/>
  <c r="CA56" i="12" s="1"/>
  <c r="BZ47" i="12"/>
  <c r="BZ56" i="12" s="1"/>
  <c r="BY47" i="12"/>
  <c r="BY56" i="12" s="1"/>
  <c r="BX47" i="12"/>
  <c r="BX56" i="12" s="1"/>
  <c r="BW47" i="12"/>
  <c r="BW56" i="12" s="1"/>
  <c r="BV47" i="12"/>
  <c r="BV56" i="12" s="1"/>
  <c r="BU47" i="12"/>
  <c r="BU51" i="12" s="1"/>
  <c r="BT47" i="12"/>
  <c r="BS47" i="12"/>
  <c r="BS51" i="12" s="1"/>
  <c r="BR47" i="12"/>
  <c r="BQ47" i="12"/>
  <c r="BQ51" i="12" s="1"/>
  <c r="BP47" i="12"/>
  <c r="BO47" i="12"/>
  <c r="BO51" i="12" s="1"/>
  <c r="BN47" i="12"/>
  <c r="BM47" i="12"/>
  <c r="BM51" i="12" s="1"/>
  <c r="BL47" i="12"/>
  <c r="BK47" i="12"/>
  <c r="BK51" i="12" s="1"/>
  <c r="BJ47" i="12"/>
  <c r="BI47" i="12"/>
  <c r="BI51" i="12" s="1"/>
  <c r="BH47" i="12"/>
  <c r="BG47" i="12"/>
  <c r="BG51" i="12" s="1"/>
  <c r="BF47" i="12"/>
  <c r="BE47" i="12"/>
  <c r="BE51" i="12" s="1"/>
  <c r="BD47" i="12"/>
  <c r="BC47" i="12"/>
  <c r="BC51" i="12" s="1"/>
  <c r="BB47" i="12"/>
  <c r="BA47" i="12"/>
  <c r="BA51" i="12" s="1"/>
  <c r="AZ47" i="12"/>
  <c r="AY47" i="12"/>
  <c r="AY51" i="12" s="1"/>
  <c r="AX47" i="12"/>
  <c r="AW47" i="12"/>
  <c r="AW51" i="12" s="1"/>
  <c r="AV47" i="12"/>
  <c r="AU47" i="12"/>
  <c r="AU51" i="12" s="1"/>
  <c r="AT47" i="12"/>
  <c r="AS47" i="12"/>
  <c r="AS51" i="12" s="1"/>
  <c r="AR47" i="12"/>
  <c r="AQ47" i="12"/>
  <c r="AQ51" i="12" s="1"/>
  <c r="AP47" i="12"/>
  <c r="AO47" i="12"/>
  <c r="AO51" i="12" s="1"/>
  <c r="AN47" i="12"/>
  <c r="AM47" i="12"/>
  <c r="AM51" i="12" s="1"/>
  <c r="AL47" i="12"/>
  <c r="AK47" i="12"/>
  <c r="AK51" i="12" s="1"/>
  <c r="AJ47" i="12"/>
  <c r="AI47" i="12"/>
  <c r="AI51" i="12" s="1"/>
  <c r="AH47" i="12"/>
  <c r="AG47" i="12"/>
  <c r="AG51" i="12" s="1"/>
  <c r="AF47" i="12"/>
  <c r="AE47" i="12"/>
  <c r="AE51" i="12" s="1"/>
  <c r="AD47" i="12"/>
  <c r="AC47" i="12"/>
  <c r="AC51" i="12" s="1"/>
  <c r="AB47" i="12"/>
  <c r="AA47" i="12"/>
  <c r="AA51" i="12" s="1"/>
  <c r="Z47" i="12"/>
  <c r="Y47" i="12"/>
  <c r="Y51" i="12" s="1"/>
  <c r="X47" i="12"/>
  <c r="W47" i="12"/>
  <c r="W51" i="12" s="1"/>
  <c r="V47" i="12"/>
  <c r="U47" i="12"/>
  <c r="U51" i="12" s="1"/>
  <c r="T47" i="12"/>
  <c r="S47" i="12"/>
  <c r="S51" i="12" s="1"/>
  <c r="R47" i="12"/>
  <c r="Q47" i="12"/>
  <c r="Q51" i="12" s="1"/>
  <c r="P47" i="12"/>
  <c r="O47" i="12"/>
  <c r="O51" i="12" s="1"/>
  <c r="N47" i="12"/>
  <c r="M47" i="12"/>
  <c r="M51" i="12" s="1"/>
  <c r="L47" i="12"/>
  <c r="K47" i="12"/>
  <c r="K51" i="12" s="1"/>
  <c r="J47" i="12"/>
  <c r="I47" i="12"/>
  <c r="I51" i="12" s="1"/>
  <c r="H47" i="12"/>
  <c r="G47" i="12"/>
  <c r="G51" i="12" s="1"/>
  <c r="F47" i="12"/>
  <c r="E47" i="12"/>
  <c r="E51" i="12" s="1"/>
  <c r="D47" i="12"/>
  <c r="C47" i="12"/>
  <c r="C51" i="12" s="1"/>
  <c r="B47" i="12"/>
  <c r="CQ45" i="12"/>
  <c r="CP45" i="12"/>
  <c r="CO45" i="12"/>
  <c r="FP44" i="12"/>
  <c r="FO44" i="12"/>
  <c r="FN44" i="12"/>
  <c r="FM44" i="12"/>
  <c r="FL44" i="12"/>
  <c r="FK44" i="12"/>
  <c r="FJ44" i="12"/>
  <c r="FI44" i="12"/>
  <c r="FH44" i="12"/>
  <c r="FG44" i="12"/>
  <c r="FF44" i="12"/>
  <c r="FE44" i="12"/>
  <c r="FD44" i="12"/>
  <c r="FC44" i="12"/>
  <c r="FB44" i="12"/>
  <c r="FA44" i="12"/>
  <c r="EZ44" i="12"/>
  <c r="EY44" i="12"/>
  <c r="EX44" i="12"/>
  <c r="EW44" i="12"/>
  <c r="EV44" i="12"/>
  <c r="EU44" i="12"/>
  <c r="ET44" i="12"/>
  <c r="ES44" i="12"/>
  <c r="ER44" i="12"/>
  <c r="EQ44" i="12"/>
  <c r="EP44" i="12"/>
  <c r="EO44" i="12"/>
  <c r="EN44" i="12"/>
  <c r="EM44" i="12"/>
  <c r="EL44" i="12"/>
  <c r="EK44" i="12"/>
  <c r="EJ44" i="12"/>
  <c r="EI44" i="12"/>
  <c r="EH44" i="12"/>
  <c r="EG44" i="12"/>
  <c r="AK44" i="12"/>
  <c r="AJ44" i="12"/>
  <c r="AI44" i="12"/>
  <c r="AH44" i="12"/>
  <c r="AG44" i="12"/>
  <c r="AF44" i="12"/>
  <c r="AE44" i="12"/>
  <c r="AD44" i="12"/>
  <c r="AC44" i="12"/>
  <c r="AB44" i="12"/>
  <c r="AA44" i="12"/>
  <c r="Z44" i="12"/>
  <c r="Y44" i="12"/>
  <c r="X44" i="12"/>
  <c r="W44" i="12"/>
  <c r="V44" i="12"/>
  <c r="U44" i="12"/>
  <c r="T44" i="12"/>
  <c r="S44" i="12"/>
  <c r="R44" i="12"/>
  <c r="Q44" i="12"/>
  <c r="P44" i="12"/>
  <c r="O44" i="12"/>
  <c r="N44" i="12"/>
  <c r="M44" i="12"/>
  <c r="L44" i="12"/>
  <c r="K44" i="12"/>
  <c r="J44" i="12"/>
  <c r="I44" i="12"/>
  <c r="H44" i="12"/>
  <c r="G44" i="12"/>
  <c r="F44" i="12"/>
  <c r="E44" i="12"/>
  <c r="D44" i="12"/>
  <c r="C44" i="12"/>
  <c r="B44" i="12"/>
  <c r="EF42" i="12"/>
  <c r="EE42" i="12"/>
  <c r="ED42" i="12"/>
  <c r="DG42" i="12"/>
  <c r="DG55" i="12" s="1"/>
  <c r="DB42" i="12"/>
  <c r="DB55" i="12" s="1"/>
  <c r="BU42" i="12"/>
  <c r="BU55" i="12" s="1"/>
  <c r="BT42" i="12"/>
  <c r="BT55" i="12" s="1"/>
  <c r="BS42" i="12"/>
  <c r="BS55" i="12" s="1"/>
  <c r="BR42" i="12"/>
  <c r="BR55" i="12" s="1"/>
  <c r="BQ42" i="12"/>
  <c r="BQ55" i="12" s="1"/>
  <c r="BP42" i="12"/>
  <c r="BP55" i="12" s="1"/>
  <c r="BO42" i="12"/>
  <c r="BO55" i="12" s="1"/>
  <c r="BN42" i="12"/>
  <c r="BN55" i="12" s="1"/>
  <c r="BM42" i="12"/>
  <c r="BM55" i="12" s="1"/>
  <c r="BL42" i="12"/>
  <c r="BL55" i="12" s="1"/>
  <c r="BK42" i="12"/>
  <c r="BK55" i="12" s="1"/>
  <c r="BJ42" i="12"/>
  <c r="BJ55" i="12" s="1"/>
  <c r="BI42" i="12"/>
  <c r="BI55" i="12" s="1"/>
  <c r="BH42" i="12"/>
  <c r="BH55" i="12" s="1"/>
  <c r="BG42" i="12"/>
  <c r="BG55" i="12" s="1"/>
  <c r="BF42" i="12"/>
  <c r="BF55" i="12" s="1"/>
  <c r="BE42" i="12"/>
  <c r="BE55" i="12" s="1"/>
  <c r="BD42" i="12"/>
  <c r="BD55" i="12" s="1"/>
  <c r="BC42" i="12"/>
  <c r="BC55" i="12" s="1"/>
  <c r="BB42" i="12"/>
  <c r="BB55" i="12" s="1"/>
  <c r="BA42" i="12"/>
  <c r="BA55" i="12" s="1"/>
  <c r="AZ42" i="12"/>
  <c r="AZ55" i="12" s="1"/>
  <c r="AY42" i="12"/>
  <c r="AY55" i="12" s="1"/>
  <c r="AX42" i="12"/>
  <c r="AX55" i="12" s="1"/>
  <c r="AW42" i="12"/>
  <c r="AW55" i="12" s="1"/>
  <c r="AV42" i="12"/>
  <c r="AV55" i="12" s="1"/>
  <c r="AU42" i="12"/>
  <c r="AU55" i="12" s="1"/>
  <c r="AT42" i="12"/>
  <c r="AT55" i="12" s="1"/>
  <c r="AS42" i="12"/>
  <c r="AS55" i="12" s="1"/>
  <c r="AR42" i="12"/>
  <c r="AR55" i="12" s="1"/>
  <c r="AQ42" i="12"/>
  <c r="AQ55" i="12" s="1"/>
  <c r="AP42" i="12"/>
  <c r="AP55" i="12" s="1"/>
  <c r="AO42" i="12"/>
  <c r="AO55" i="12" s="1"/>
  <c r="AN42" i="12"/>
  <c r="AN55" i="12" s="1"/>
  <c r="AM42" i="12"/>
  <c r="AM55" i="12" s="1"/>
  <c r="AL42" i="12"/>
  <c r="AL55" i="12" s="1"/>
  <c r="AK42" i="12"/>
  <c r="AK55" i="12" s="1"/>
  <c r="AJ42" i="12"/>
  <c r="AJ55" i="12" s="1"/>
  <c r="AI42" i="12"/>
  <c r="AI55" i="12" s="1"/>
  <c r="AH42" i="12"/>
  <c r="AH55" i="12" s="1"/>
  <c r="AG42" i="12"/>
  <c r="AG55" i="12" s="1"/>
  <c r="AF42" i="12"/>
  <c r="AF55" i="12" s="1"/>
  <c r="AE42" i="12"/>
  <c r="AE55" i="12" s="1"/>
  <c r="AD42" i="12"/>
  <c r="AD55" i="12" s="1"/>
  <c r="AC42" i="12"/>
  <c r="AC55" i="12" s="1"/>
  <c r="AB42" i="12"/>
  <c r="AB55" i="12" s="1"/>
  <c r="AA42" i="12"/>
  <c r="AA55" i="12" s="1"/>
  <c r="Z42" i="12"/>
  <c r="Z55" i="12" s="1"/>
  <c r="Y42" i="12"/>
  <c r="Y55" i="12" s="1"/>
  <c r="X42" i="12"/>
  <c r="X55" i="12" s="1"/>
  <c r="W42" i="12"/>
  <c r="W55" i="12" s="1"/>
  <c r="V42" i="12"/>
  <c r="V55" i="12" s="1"/>
  <c r="U42" i="12"/>
  <c r="U55" i="12" s="1"/>
  <c r="T42" i="12"/>
  <c r="T55" i="12" s="1"/>
  <c r="S42" i="12"/>
  <c r="S55" i="12" s="1"/>
  <c r="R42" i="12"/>
  <c r="R55" i="12" s="1"/>
  <c r="Q42" i="12"/>
  <c r="Q55" i="12" s="1"/>
  <c r="P42" i="12"/>
  <c r="P55" i="12" s="1"/>
  <c r="O42" i="12"/>
  <c r="O55" i="12" s="1"/>
  <c r="N42" i="12"/>
  <c r="N55" i="12" s="1"/>
  <c r="M42" i="12"/>
  <c r="M55" i="12" s="1"/>
  <c r="L42" i="12"/>
  <c r="L55" i="12" s="1"/>
  <c r="K42" i="12"/>
  <c r="K55" i="12" s="1"/>
  <c r="J42" i="12"/>
  <c r="J55" i="12" s="1"/>
  <c r="I42" i="12"/>
  <c r="I55" i="12" s="1"/>
  <c r="H42" i="12"/>
  <c r="H55" i="12" s="1"/>
  <c r="G42" i="12"/>
  <c r="G55" i="12" s="1"/>
  <c r="F42" i="12"/>
  <c r="F55" i="12" s="1"/>
  <c r="E42" i="12"/>
  <c r="E55" i="12" s="1"/>
  <c r="D42" i="12"/>
  <c r="D55" i="12" s="1"/>
  <c r="C42" i="12"/>
  <c r="C55" i="12" s="1"/>
  <c r="B42" i="12"/>
  <c r="B55" i="12" s="1"/>
  <c r="EF40" i="12"/>
  <c r="EE40" i="12"/>
  <c r="ED40" i="12"/>
  <c r="EF38" i="12"/>
  <c r="EE38" i="12"/>
  <c r="ED38" i="12"/>
  <c r="EF37" i="12"/>
  <c r="EE37" i="12"/>
  <c r="ED37" i="12"/>
  <c r="FP35" i="12"/>
  <c r="FO35" i="12"/>
  <c r="FN35" i="12"/>
  <c r="FM35" i="12"/>
  <c r="FL35" i="12"/>
  <c r="FK35" i="12"/>
  <c r="FJ35" i="12"/>
  <c r="FI35" i="12"/>
  <c r="FH35" i="12"/>
  <c r="FG35" i="12"/>
  <c r="FF35" i="12"/>
  <c r="FE35" i="12"/>
  <c r="FD35" i="12"/>
  <c r="FC35" i="12"/>
  <c r="FB35" i="12"/>
  <c r="FA35" i="12"/>
  <c r="EZ35" i="12"/>
  <c r="EY35" i="12"/>
  <c r="EX35" i="12"/>
  <c r="EW35" i="12"/>
  <c r="EV35" i="12"/>
  <c r="EU35" i="12"/>
  <c r="ET35" i="12"/>
  <c r="ES35" i="12"/>
  <c r="ER35" i="12"/>
  <c r="EQ35" i="12"/>
  <c r="EP35" i="12"/>
  <c r="EO35" i="12"/>
  <c r="EN35" i="12"/>
  <c r="EM35" i="12"/>
  <c r="EL35" i="12"/>
  <c r="EK35" i="12"/>
  <c r="EJ35" i="12"/>
  <c r="EI35" i="12"/>
  <c r="EH35" i="12"/>
  <c r="EG35" i="12"/>
  <c r="EF34" i="12"/>
  <c r="EE34" i="12"/>
  <c r="ED34" i="12"/>
  <c r="EF33" i="12"/>
  <c r="EE33" i="12"/>
  <c r="ED33" i="12"/>
  <c r="EF32" i="12"/>
  <c r="EE32" i="12"/>
  <c r="ED32" i="12"/>
  <c r="EF31" i="12"/>
  <c r="EE31" i="12"/>
  <c r="ED31" i="12"/>
  <c r="EF30" i="12"/>
  <c r="EE30" i="12"/>
  <c r="ED30" i="12"/>
  <c r="EF29" i="12"/>
  <c r="EE29" i="12"/>
  <c r="ED29" i="12"/>
  <c r="EF28" i="12"/>
  <c r="EE28" i="12"/>
  <c r="ED28" i="12"/>
  <c r="EF27" i="12"/>
  <c r="EE27" i="12"/>
  <c r="ED27" i="12"/>
  <c r="CG26" i="12"/>
  <c r="CF26" i="12"/>
  <c r="CE26" i="12"/>
  <c r="CD26" i="12"/>
  <c r="CC26" i="12"/>
  <c r="CB26" i="12"/>
  <c r="CA26" i="12"/>
  <c r="BZ26" i="12"/>
  <c r="BY26" i="12"/>
  <c r="BX26" i="12"/>
  <c r="BW26" i="12"/>
  <c r="BV26" i="12"/>
  <c r="EF25" i="12"/>
  <c r="EE25" i="12"/>
  <c r="ED25" i="12"/>
  <c r="EF24" i="12"/>
  <c r="EE24" i="12"/>
  <c r="ED24" i="12"/>
  <c r="EF22" i="12"/>
  <c r="EE22" i="12"/>
  <c r="ED22" i="12"/>
  <c r="EF20" i="12"/>
  <c r="EE20" i="12"/>
  <c r="ED20" i="12"/>
  <c r="EF18" i="12"/>
  <c r="EE18" i="12"/>
  <c r="ED18" i="12"/>
  <c r="DQ18" i="12"/>
  <c r="DP18" i="12"/>
  <c r="DO18" i="12"/>
  <c r="DN18" i="12"/>
  <c r="DM18" i="12"/>
  <c r="DL18" i="12"/>
  <c r="DK18" i="12"/>
  <c r="DJ18" i="12"/>
  <c r="DI18" i="12"/>
  <c r="DH18" i="12"/>
  <c r="DG18" i="12"/>
  <c r="DF18" i="12"/>
  <c r="EF17" i="12"/>
  <c r="EE17" i="12"/>
  <c r="ED17" i="12"/>
  <c r="EF16" i="12"/>
  <c r="EE16" i="12"/>
  <c r="ED16" i="12"/>
  <c r="EF15" i="12"/>
  <c r="EE15" i="12"/>
  <c r="ED15" i="12"/>
  <c r="EF14" i="12"/>
  <c r="EE14" i="12"/>
  <c r="ED14" i="12"/>
  <c r="EF13" i="12"/>
  <c r="EE13" i="12"/>
  <c r="ED13" i="12"/>
  <c r="EF11" i="12"/>
  <c r="EE11" i="12"/>
  <c r="ED11" i="12"/>
  <c r="EF9" i="12"/>
  <c r="EE9" i="12"/>
  <c r="ED9" i="12"/>
  <c r="EF7" i="12"/>
  <c r="EE7" i="12"/>
  <c r="ED7" i="12"/>
  <c r="EF6" i="12"/>
  <c r="EE6" i="12"/>
  <c r="ED6" i="12"/>
  <c r="FH56" i="12" l="1"/>
  <c r="DJ56" i="12"/>
  <c r="DV56" i="12"/>
  <c r="EJ56" i="12"/>
  <c r="EL56" i="12"/>
  <c r="EX56" i="12"/>
  <c r="FJ56" i="12"/>
  <c r="EV56" i="12"/>
  <c r="EE47" i="12"/>
  <c r="EE51" i="12" s="1"/>
  <c r="ED49" i="12"/>
  <c r="ED53" i="12" s="1"/>
  <c r="ED48" i="12"/>
  <c r="ED52" i="12" s="1"/>
  <c r="ED44" i="12"/>
  <c r="EE44" i="12"/>
  <c r="EF60" i="12" s="1"/>
  <c r="EF44" i="12"/>
  <c r="EH56" i="12"/>
  <c r="EN56" i="12"/>
  <c r="ET56" i="12"/>
  <c r="EZ56" i="12"/>
  <c r="FF56" i="12"/>
  <c r="FL56" i="12"/>
  <c r="DH56" i="12"/>
  <c r="DN56" i="12"/>
  <c r="DT56" i="12"/>
  <c r="DZ56" i="12"/>
  <c r="DF56" i="12"/>
  <c r="DE56" i="12"/>
  <c r="DL56" i="12"/>
  <c r="DR56" i="12"/>
  <c r="DX56" i="12"/>
  <c r="ED47" i="12"/>
  <c r="ED51" i="12" s="1"/>
  <c r="EF47" i="12"/>
  <c r="EF51" i="12" s="1"/>
  <c r="EE35" i="12"/>
  <c r="EF35" i="12"/>
  <c r="EE49" i="12"/>
  <c r="EE53" i="12" s="1"/>
  <c r="EE48" i="12"/>
  <c r="EE52" i="12" s="1"/>
  <c r="EF49" i="12"/>
  <c r="EF53" i="12" s="1"/>
  <c r="EF48" i="12"/>
  <c r="EF52" i="12" s="1"/>
  <c r="ED35" i="12"/>
  <c r="EE59" i="12"/>
  <c r="EE55" i="12"/>
  <c r="AL44" i="12"/>
  <c r="AN44" i="12"/>
  <c r="AP44" i="12"/>
  <c r="AR44" i="12"/>
  <c r="AT44" i="12"/>
  <c r="AV44" i="12"/>
  <c r="AX44" i="12"/>
  <c r="AZ44" i="12"/>
  <c r="BB44" i="12"/>
  <c r="BD44" i="12"/>
  <c r="BF44" i="12"/>
  <c r="BH44" i="12"/>
  <c r="BJ44" i="12"/>
  <c r="BL44" i="12"/>
  <c r="BN44" i="12"/>
  <c r="BP44" i="12"/>
  <c r="BR44" i="12"/>
  <c r="BT44" i="12"/>
  <c r="DB44" i="12"/>
  <c r="B56" i="12"/>
  <c r="D56" i="12"/>
  <c r="F56" i="12"/>
  <c r="H56" i="12"/>
  <c r="J56" i="12"/>
  <c r="L56" i="12"/>
  <c r="N56" i="12"/>
  <c r="P56" i="12"/>
  <c r="R56" i="12"/>
  <c r="T56" i="12"/>
  <c r="V56" i="12"/>
  <c r="X56" i="12"/>
  <c r="Z56" i="12"/>
  <c r="AB56" i="12"/>
  <c r="AD56" i="12"/>
  <c r="AF56" i="12"/>
  <c r="AH56" i="12"/>
  <c r="AJ56" i="12"/>
  <c r="AL56" i="12"/>
  <c r="AN56" i="12"/>
  <c r="AP56" i="12"/>
  <c r="AR56" i="12"/>
  <c r="AT56" i="12"/>
  <c r="AV56" i="12"/>
  <c r="AX56" i="12"/>
  <c r="AZ56" i="12"/>
  <c r="BB56" i="12"/>
  <c r="BD56" i="12"/>
  <c r="BF56" i="12"/>
  <c r="BH56" i="12"/>
  <c r="BJ56" i="12"/>
  <c r="BL56" i="12"/>
  <c r="BN56" i="12"/>
  <c r="BP56" i="12"/>
  <c r="BR56" i="12"/>
  <c r="BT56" i="12"/>
  <c r="DB56" i="12"/>
  <c r="BW51" i="12"/>
  <c r="BY51" i="12"/>
  <c r="CA51" i="12"/>
  <c r="CC51" i="12"/>
  <c r="CE51" i="12"/>
  <c r="CG51" i="12"/>
  <c r="CI51" i="12"/>
  <c r="CK51" i="12"/>
  <c r="CM51" i="12"/>
  <c r="CO51" i="12"/>
  <c r="CQ51" i="12"/>
  <c r="CS51" i="12"/>
  <c r="CU51" i="12"/>
  <c r="CW51" i="12"/>
  <c r="CY51" i="12"/>
  <c r="DA51" i="12"/>
  <c r="DC51" i="12"/>
  <c r="DE51" i="12"/>
  <c r="DH51" i="12"/>
  <c r="DL51" i="12"/>
  <c r="DP51" i="12"/>
  <c r="DT51" i="12"/>
  <c r="DX51" i="12"/>
  <c r="EB51" i="12"/>
  <c r="EJ51" i="12"/>
  <c r="EN51" i="12"/>
  <c r="ER51" i="12"/>
  <c r="EV51" i="12"/>
  <c r="EZ51" i="12"/>
  <c r="FD51" i="12"/>
  <c r="FH51" i="12"/>
  <c r="FH57" i="12" s="1"/>
  <c r="FH58" i="12" s="1"/>
  <c r="FL51" i="12"/>
  <c r="FL57" i="12" s="1"/>
  <c r="FL58" i="12" s="1"/>
  <c r="FP51" i="12"/>
  <c r="FP57" i="12" s="1"/>
  <c r="FP58" i="12" s="1"/>
  <c r="ED55" i="12"/>
  <c r="ED56" i="12" s="1"/>
  <c r="EF59" i="12"/>
  <c r="EF55" i="12"/>
  <c r="AM44" i="12"/>
  <c r="AO44" i="12"/>
  <c r="AQ44" i="12"/>
  <c r="AS44" i="12"/>
  <c r="AU44" i="12"/>
  <c r="AW44" i="12"/>
  <c r="AY44" i="12"/>
  <c r="BA44" i="12"/>
  <c r="BC44" i="12"/>
  <c r="BE44" i="12"/>
  <c r="BG44" i="12"/>
  <c r="BI44" i="12"/>
  <c r="BK44" i="12"/>
  <c r="BM44" i="12"/>
  <c r="BO44" i="12"/>
  <c r="BQ44" i="12"/>
  <c r="BS44" i="12"/>
  <c r="BU44" i="12"/>
  <c r="DG44" i="12"/>
  <c r="C56" i="12"/>
  <c r="E56" i="12"/>
  <c r="G56" i="12"/>
  <c r="I56" i="12"/>
  <c r="K56" i="12"/>
  <c r="M56" i="12"/>
  <c r="O56" i="12"/>
  <c r="Q56" i="12"/>
  <c r="S56" i="12"/>
  <c r="U56" i="12"/>
  <c r="W56" i="12"/>
  <c r="Y56" i="12"/>
  <c r="AA56" i="12"/>
  <c r="AC56" i="12"/>
  <c r="AE56" i="12"/>
  <c r="AG56" i="12"/>
  <c r="AI56" i="12"/>
  <c r="AK56" i="12"/>
  <c r="AM56" i="12"/>
  <c r="AO56" i="12"/>
  <c r="AQ56" i="12"/>
  <c r="AS56" i="12"/>
  <c r="AU56" i="12"/>
  <c r="AW56" i="12"/>
  <c r="AY56" i="12"/>
  <c r="BA56" i="12"/>
  <c r="BC56" i="12"/>
  <c r="BE56" i="12"/>
  <c r="BG56" i="12"/>
  <c r="BI56" i="12"/>
  <c r="BK56" i="12"/>
  <c r="BM56" i="12"/>
  <c r="BO56" i="12"/>
  <c r="BQ56" i="12"/>
  <c r="BS56" i="12"/>
  <c r="BU56" i="12"/>
  <c r="DG56" i="12"/>
  <c r="DG51" i="12"/>
  <c r="DI56" i="12"/>
  <c r="DI51" i="12"/>
  <c r="DK56" i="12"/>
  <c r="DK51" i="12"/>
  <c r="DM56" i="12"/>
  <c r="DM51" i="12"/>
  <c r="DO56" i="12"/>
  <c r="DO51" i="12"/>
  <c r="DQ56" i="12"/>
  <c r="DQ51" i="12"/>
  <c r="DS56" i="12"/>
  <c r="DS51" i="12"/>
  <c r="DU56" i="12"/>
  <c r="DU51" i="12"/>
  <c r="DW56" i="12"/>
  <c r="DW51" i="12"/>
  <c r="DY56" i="12"/>
  <c r="DY51" i="12"/>
  <c r="EA56" i="12"/>
  <c r="EA51" i="12"/>
  <c r="EC56" i="12"/>
  <c r="EC51" i="12"/>
  <c r="EG56" i="12"/>
  <c r="EG51" i="12"/>
  <c r="EI56" i="12"/>
  <c r="EI51" i="12"/>
  <c r="EK56" i="12"/>
  <c r="EK51" i="12"/>
  <c r="EM56" i="12"/>
  <c r="EM51" i="12"/>
  <c r="EO56" i="12"/>
  <c r="EO51" i="12"/>
  <c r="EQ56" i="12"/>
  <c r="EQ51" i="12"/>
  <c r="ES56" i="12"/>
  <c r="ES51" i="12"/>
  <c r="EU56" i="12"/>
  <c r="EU51" i="12"/>
  <c r="EW56" i="12"/>
  <c r="EW51" i="12"/>
  <c r="EY56" i="12"/>
  <c r="EY51" i="12"/>
  <c r="FA56" i="12"/>
  <c r="FA51" i="12"/>
  <c r="FC56" i="12"/>
  <c r="FC51" i="12"/>
  <c r="FE56" i="12"/>
  <c r="FE51" i="12"/>
  <c r="FE57" i="12" s="1"/>
  <c r="FE58" i="12" s="1"/>
  <c r="FG56" i="12"/>
  <c r="FG51" i="12"/>
  <c r="FG57" i="12" s="1"/>
  <c r="FG58" i="12" s="1"/>
  <c r="FI56" i="12"/>
  <c r="FI51" i="12"/>
  <c r="FI57" i="12" s="1"/>
  <c r="FI58" i="12" s="1"/>
  <c r="FK56" i="12"/>
  <c r="FK51" i="12"/>
  <c r="FK57" i="12" s="1"/>
  <c r="FK58" i="12" s="1"/>
  <c r="FM56" i="12"/>
  <c r="FM51" i="12"/>
  <c r="FM57" i="12" s="1"/>
  <c r="FM58" i="12" s="1"/>
  <c r="FO56" i="12"/>
  <c r="FO51" i="12"/>
  <c r="FO57" i="12" s="1"/>
  <c r="FO58" i="12" s="1"/>
  <c r="B51" i="12"/>
  <c r="D51" i="12"/>
  <c r="F51" i="12"/>
  <c r="H51" i="12"/>
  <c r="J51" i="12"/>
  <c r="L51" i="12"/>
  <c r="N51" i="12"/>
  <c r="P51" i="12"/>
  <c r="R51" i="12"/>
  <c r="T51" i="12"/>
  <c r="V51" i="12"/>
  <c r="X51" i="12"/>
  <c r="Z51" i="12"/>
  <c r="AB51" i="12"/>
  <c r="AD51" i="12"/>
  <c r="AF51" i="12"/>
  <c r="AH51" i="12"/>
  <c r="AJ51" i="12"/>
  <c r="AL51" i="12"/>
  <c r="AN51" i="12"/>
  <c r="AP51" i="12"/>
  <c r="AR51" i="12"/>
  <c r="AT51" i="12"/>
  <c r="AV51" i="12"/>
  <c r="AX51" i="12"/>
  <c r="AZ51" i="12"/>
  <c r="BB51" i="12"/>
  <c r="BD51" i="12"/>
  <c r="BF51" i="12"/>
  <c r="BH51" i="12"/>
  <c r="BJ51" i="12"/>
  <c r="BL51" i="12"/>
  <c r="BN51" i="12"/>
  <c r="BP51" i="12"/>
  <c r="BR51" i="12"/>
  <c r="BT51" i="12"/>
  <c r="BV51" i="12"/>
  <c r="BX51" i="12"/>
  <c r="BZ51" i="12"/>
  <c r="CB51" i="12"/>
  <c r="CD51" i="12"/>
  <c r="CF51" i="12"/>
  <c r="CH51" i="12"/>
  <c r="CJ51" i="12"/>
  <c r="CL51" i="12"/>
  <c r="CN51" i="12"/>
  <c r="CP51" i="12"/>
  <c r="CR51" i="12"/>
  <c r="CT51" i="12"/>
  <c r="CV51" i="12"/>
  <c r="CX51" i="12"/>
  <c r="CZ51" i="12"/>
  <c r="DB51" i="12"/>
  <c r="DD51" i="12"/>
  <c r="DF51" i="12"/>
  <c r="DJ51" i="12"/>
  <c r="DN51" i="12"/>
  <c r="DR51" i="12"/>
  <c r="DV51" i="12"/>
  <c r="DZ51" i="12"/>
  <c r="EH51" i="12"/>
  <c r="EL51" i="12"/>
  <c r="EP51" i="12"/>
  <c r="ET51" i="12"/>
  <c r="EX51" i="12"/>
  <c r="FB51" i="12"/>
  <c r="FF51" i="12"/>
  <c r="FF57" i="12" s="1"/>
  <c r="FF58" i="12" s="1"/>
  <c r="FJ51" i="12"/>
  <c r="FJ57" i="12" s="1"/>
  <c r="FJ58" i="12" s="1"/>
  <c r="FN51" i="12"/>
  <c r="FN57" i="12" s="1"/>
  <c r="FN58" i="12" s="1"/>
  <c r="EE56" i="12" l="1"/>
  <c r="EE60" i="12"/>
  <c r="EF56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artika.d</author>
    <author>Aartika Devi</author>
  </authors>
  <commentList>
    <comment ref="A18" authorId="0" shapeId="0" xr:uid="{00000000-0006-0000-0200-000001000000}">
      <text>
        <r>
          <rPr>
            <b/>
            <sz val="10"/>
            <color indexed="81"/>
            <rFont val="Tahoma"/>
            <family val="2"/>
          </rPr>
          <t>artika.d:</t>
        </r>
        <r>
          <rPr>
            <sz val="10"/>
            <color indexed="81"/>
            <rFont val="Tahoma"/>
            <family val="2"/>
          </rPr>
          <t xml:space="preserve">
Add automotive and industrial diesel</t>
        </r>
      </text>
    </comment>
    <comment ref="EF42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Aartika Devi:</t>
        </r>
        <r>
          <rPr>
            <sz val="9"/>
            <color indexed="81"/>
            <rFont val="Tahoma"/>
            <family val="2"/>
          </rPr>
          <t xml:space="preserve">
see monthly to c diff in release n actual sum. In release shows 5206.2</t>
        </r>
      </text>
    </comment>
    <comment ref="FK42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Aartika Devi:</t>
        </r>
        <r>
          <rPr>
            <sz val="9"/>
            <color indexed="81"/>
            <rFont val="Tahoma"/>
            <family val="2"/>
          </rPr>
          <t xml:space="preserve">
 1 decimal point diff</t>
        </r>
      </text>
    </comment>
    <comment ref="FL42" authorId="1" shapeId="0" xr:uid="{00000000-0006-0000-0200-000004000000}">
      <text>
        <r>
          <rPr>
            <b/>
            <sz val="9"/>
            <color indexed="81"/>
            <rFont val="Tahoma"/>
            <family val="2"/>
          </rPr>
          <t>Aartika Devi:</t>
        </r>
        <r>
          <rPr>
            <sz val="9"/>
            <color indexed="81"/>
            <rFont val="Tahoma"/>
            <family val="2"/>
          </rPr>
          <t xml:space="preserve">
error in release which shows 428.2</t>
        </r>
      </text>
    </comment>
  </commentList>
</comments>
</file>

<file path=xl/sharedStrings.xml><?xml version="1.0" encoding="utf-8"?>
<sst xmlns="http://schemas.openxmlformats.org/spreadsheetml/2006/main" count="285" uniqueCount="132">
  <si>
    <t>FOOD</t>
  </si>
  <si>
    <t>CRUDE MATERIALS</t>
  </si>
  <si>
    <t>CHEMICALS</t>
  </si>
  <si>
    <t>MANUFACTURED GOODS</t>
  </si>
  <si>
    <t>OTHER COMMODITIES</t>
  </si>
  <si>
    <t>Food</t>
  </si>
  <si>
    <t>Chemicals</t>
  </si>
  <si>
    <t>Period</t>
  </si>
  <si>
    <t>Oct</t>
  </si>
  <si>
    <t>Nov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</si>
  <si>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</si>
  <si>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</si>
  <si>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</si>
  <si>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</si>
  <si>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</si>
  <si>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</si>
  <si>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</si>
  <si>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</si>
  <si>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</si>
  <si>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Dec</t>
  </si>
  <si>
    <t>June</t>
  </si>
  <si>
    <t>July</t>
  </si>
  <si>
    <t xml:space="preserve"> </t>
  </si>
  <si>
    <r>
      <t>MERCHANDISE IMPORTS</t>
    </r>
    <r>
      <rPr>
        <b/>
        <vertAlign val="superscript"/>
        <sz val="11"/>
        <rFont val="Times New Roman"/>
        <family val="1"/>
      </rPr>
      <t>1/</t>
    </r>
  </si>
  <si>
    <t>ECONOMIC CATEGORY</t>
  </si>
  <si>
    <t xml:space="preserve">   - fish</t>
  </si>
  <si>
    <t>BEVERAGES &amp; TOBACCO</t>
  </si>
  <si>
    <t xml:space="preserve">MINERAL FUELS </t>
  </si>
  <si>
    <t xml:space="preserve">   - motor spirit</t>
  </si>
  <si>
    <t xml:space="preserve">   - aviation turbine fuel</t>
  </si>
  <si>
    <t xml:space="preserve">   - automotive distillate fuel</t>
  </si>
  <si>
    <t xml:space="preserve">   - industrial distillate fuel</t>
  </si>
  <si>
    <t>OILS &amp; FATS</t>
  </si>
  <si>
    <t xml:space="preserve">   - textiles</t>
  </si>
  <si>
    <t xml:space="preserve">MACH &amp; TRANSPORT EQUIPMENT </t>
  </si>
  <si>
    <t xml:space="preserve">   - specialised industrial machine</t>
  </si>
  <si>
    <t xml:space="preserve">   - general industrial machine</t>
  </si>
  <si>
    <t xml:space="preserve">   - telecom &amp; sound equipment</t>
  </si>
  <si>
    <t xml:space="preserve">   - electrical machinery</t>
  </si>
  <si>
    <t xml:space="preserve">   - road vehicles </t>
  </si>
  <si>
    <t xml:space="preserve">   - other transport equipment</t>
  </si>
  <si>
    <t>MISCELL  MANUFACTURED GOODS</t>
  </si>
  <si>
    <t xml:space="preserve">   - garments</t>
  </si>
  <si>
    <t>TOTAL</t>
  </si>
  <si>
    <t>TOTAL EXCLUDING AIRCRAFT</t>
  </si>
  <si>
    <t>Consumption Goods</t>
  </si>
  <si>
    <t>Investment Goods</t>
  </si>
  <si>
    <t>Intermediate Goods</t>
  </si>
  <si>
    <t>Total excluding Mineral fuels</t>
  </si>
  <si>
    <t>Consumption Goods as a proportion of Total excluding M.Fuels</t>
  </si>
  <si>
    <t>2000 By Months</t>
  </si>
  <si>
    <t>Sept</t>
  </si>
  <si>
    <t>2001 By Months</t>
  </si>
  <si>
    <t>2002 By Months</t>
  </si>
  <si>
    <t>2003 By Months</t>
  </si>
  <si>
    <t>2004 By Months</t>
  </si>
  <si>
    <t>2005 By Months</t>
  </si>
  <si>
    <t>2006 By Months [p]</t>
  </si>
  <si>
    <t>2007 By Months [p]</t>
  </si>
  <si>
    <t xml:space="preserve">Jan </t>
  </si>
  <si>
    <t>Feb[r]</t>
  </si>
  <si>
    <t>Mar[r]</t>
  </si>
  <si>
    <t xml:space="preserve">May </t>
  </si>
  <si>
    <t>2008 By Months (p)</t>
  </si>
  <si>
    <t>August</t>
  </si>
  <si>
    <t>September</t>
  </si>
  <si>
    <t>October</t>
  </si>
  <si>
    <t>November</t>
  </si>
  <si>
    <t>December</t>
  </si>
  <si>
    <t>2009 By Months (p)</t>
  </si>
  <si>
    <t>Gas oil (diesel)</t>
  </si>
  <si>
    <t>August (r)</t>
  </si>
  <si>
    <t>September (r)</t>
  </si>
  <si>
    <t>February( r)</t>
  </si>
  <si>
    <t>January(r)</t>
  </si>
  <si>
    <t>March(r)</t>
  </si>
  <si>
    <t>April(r)</t>
  </si>
  <si>
    <t>May(r)</t>
  </si>
  <si>
    <t>June(r)</t>
  </si>
  <si>
    <t>July(r)</t>
  </si>
  <si>
    <t>October(r)</t>
  </si>
  <si>
    <t>November(r)</t>
  </si>
  <si>
    <t>2010 (F$M)</t>
  </si>
  <si>
    <t>May r</t>
  </si>
  <si>
    <t>January r</t>
  </si>
  <si>
    <t>February r</t>
  </si>
  <si>
    <t>March r</t>
  </si>
  <si>
    <t>April r</t>
  </si>
  <si>
    <t>June r</t>
  </si>
  <si>
    <t xml:space="preserve">July </t>
  </si>
  <si>
    <t xml:space="preserve">August </t>
  </si>
  <si>
    <t xml:space="preserve">September </t>
  </si>
  <si>
    <t xml:space="preserve">October </t>
  </si>
  <si>
    <t xml:space="preserve">November </t>
  </si>
  <si>
    <t>Source: FIJI BUREAU OF STATISTICS</t>
  </si>
  <si>
    <t xml:space="preserve">January </t>
  </si>
  <si>
    <t>February</t>
  </si>
  <si>
    <t>March</t>
  </si>
  <si>
    <t>April</t>
  </si>
  <si>
    <t xml:space="preserve">      of which large items</t>
  </si>
  <si>
    <t>Others</t>
  </si>
  <si>
    <t>Updated by: Aartika Devi</t>
  </si>
  <si>
    <t>Last updated: 11/02/2014</t>
  </si>
  <si>
    <t>Annual</t>
  </si>
  <si>
    <t>Total Imports</t>
  </si>
  <si>
    <t>Disclaimer: Please refer to the Reserve Bank of Fiji Disclaimer available on our website – www.rbf.gov.fj</t>
  </si>
  <si>
    <t>Beverages &amp; Tobacco</t>
  </si>
  <si>
    <t>Crude Materials</t>
  </si>
  <si>
    <t>Mineral Fuels</t>
  </si>
  <si>
    <t>Oils &amp; Fats</t>
  </si>
  <si>
    <t xml:space="preserve">Manufactured Goods </t>
  </si>
  <si>
    <t>Machinery Transport Equipment</t>
  </si>
  <si>
    <t>Miscellaneous Manufactured Goods</t>
  </si>
  <si>
    <t>Miscellaneous Transactions</t>
  </si>
  <si>
    <t>($ Million)</t>
  </si>
  <si>
    <t>Table 8.2</t>
  </si>
  <si>
    <r>
      <rPr>
        <i/>
        <vertAlign val="superscript"/>
        <sz val="10"/>
        <rFont val="Times New Roman"/>
        <family val="1"/>
      </rPr>
      <t>1/</t>
    </r>
    <r>
      <rPr>
        <i/>
        <sz val="10"/>
        <rFont val="Times New Roman"/>
        <family val="1"/>
      </rPr>
      <t xml:space="preserve">Differences from previously published tables are due to revisions.
</t>
    </r>
    <r>
      <rPr>
        <i/>
        <vertAlign val="superscript"/>
        <sz val="10"/>
        <rFont val="Times New Roman"/>
        <family val="1"/>
      </rPr>
      <t/>
    </r>
  </si>
  <si>
    <t>Published By</t>
  </si>
  <si>
    <t>Reserve Bank of Fiji</t>
  </si>
  <si>
    <t>Table</t>
  </si>
  <si>
    <t>Merchandise Imports</t>
  </si>
  <si>
    <t xml:space="preserve">Source </t>
  </si>
  <si>
    <t>Fiji Bureau of Statistics</t>
  </si>
  <si>
    <t>General Notes:</t>
  </si>
  <si>
    <t>Total Imports (Excluding Aircraft)</t>
  </si>
  <si>
    <t>Data for the year 2024 is provision.</t>
  </si>
  <si>
    <t>Data for the years 2021, 2022 &amp; 2023 have been revised.</t>
  </si>
  <si>
    <t>2021[r]</t>
  </si>
  <si>
    <t>2022[r]</t>
  </si>
  <si>
    <t>2023[r]</t>
  </si>
  <si>
    <t>2024[r]</t>
  </si>
  <si>
    <t>2025[p]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</si>
</sst>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#,##0.0"/>
    <numFmt numFmtId="167" formatCode="#,##0.000"/>
    <numFmt numFmtId="168" formatCode="_(* #,##0_);_(* \(#,##0\);_(* &quot;-&quot;??_);_(@_)"/>
    <numFmt numFmtId="169" formatCode="0.0_)"/>
    <numFmt numFmtId="170" formatCode="0_)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10"/>
      <color indexed="10"/>
      <name val="Arial"/>
      <family val="2"/>
    </font>
    <font>
      <b/>
      <sz val="11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1"/>
      <name val="Times New Roman"/>
      <family val="1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11"/>
      <name val="Times New Roman"/>
      <family val="1"/>
    </font>
    <font>
      <sz val="10"/>
      <color indexed="40"/>
      <name val="Arial"/>
      <family val="2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sz val="11"/>
      <color rgb="FF9C0006"/>
      <name val="Calibri"/>
      <family val="2"/>
      <scheme val="minor"/>
    </font>
    <font>
      <b/>
      <sz val="20"/>
      <color rgb="FF9C0006"/>
      <name val="Calibri"/>
      <family val="2"/>
      <scheme val="minor"/>
    </font>
    <font>
      <b/>
      <sz val="16"/>
      <color rgb="FFFF0000"/>
      <name val="Times New Roman"/>
      <family val="1"/>
    </font>
    <font>
      <sz val="11"/>
      <color rgb="FF006100"/>
      <name val="Calibri"/>
      <family val="2"/>
      <scheme val="minor"/>
    </font>
    <font>
      <b/>
      <sz val="18"/>
      <color rgb="FF006100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imes New Roman"/>
      <family val="1"/>
    </font>
    <font>
      <b/>
      <i/>
      <sz val="1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7CE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4">
    <xf numFmtId="0" fontId="0" fillId="0" borderId="0">
      <alignment vertical="top"/>
    </xf>
    <xf numFmtId="164" fontId="5" fillId="0" borderId="0" applyFont="0" applyFill="0" applyBorder="0" applyAlignment="0" applyProtection="0"/>
    <xf numFmtId="0" fontId="5" fillId="0" borderId="0"/>
    <xf numFmtId="0" fontId="21" fillId="7" borderId="0" applyNumberFormat="0" applyBorder="0" applyAlignment="0" applyProtection="0"/>
    <xf numFmtId="0" fontId="24" fillId="11" borderId="0" applyNumberFormat="0" applyBorder="0" applyAlignment="0" applyProtection="0"/>
    <xf numFmtId="0" fontId="4" fillId="0" borderId="0"/>
    <xf numFmtId="0" fontId="26" fillId="0" borderId="0">
      <alignment vertical="top"/>
    </xf>
    <xf numFmtId="164" fontId="5" fillId="0" borderId="0" applyFont="0" applyFill="0" applyBorder="0" applyAlignment="0" applyProtection="0"/>
    <xf numFmtId="0" fontId="5" fillId="0" borderId="0">
      <alignment vertical="top"/>
    </xf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47">
    <xf numFmtId="0" fontId="0" fillId="0" borderId="0" xfId="0" applyAlignment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0" applyFont="1" applyAlignment="1"/>
    <xf numFmtId="0" fontId="7" fillId="0" borderId="0" xfId="0" applyFont="1" applyAlignment="1"/>
    <xf numFmtId="0" fontId="0" fillId="0" borderId="1" xfId="0" applyBorder="1" applyAlignment="1"/>
    <xf numFmtId="0" fontId="7" fillId="0" borderId="1" xfId="0" applyFont="1" applyBorder="1" applyAlignment="1"/>
    <xf numFmtId="0" fontId="7" fillId="0" borderId="2" xfId="0" applyFont="1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3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3" fontId="6" fillId="0" borderId="21" xfId="0" applyNumberFormat="1" applyFont="1" applyBorder="1" applyAlignment="1">
      <alignment horizontal="center"/>
    </xf>
    <xf numFmtId="1" fontId="7" fillId="0" borderId="21" xfId="0" applyNumberFormat="1" applyFont="1" applyBorder="1" applyAlignment="1"/>
    <xf numFmtId="165" fontId="7" fillId="3" borderId="21" xfId="0" applyNumberFormat="1" applyFont="1" applyFill="1" applyBorder="1" applyAlignment="1">
      <alignment horizontal="center"/>
    </xf>
    <xf numFmtId="165" fontId="7" fillId="4" borderId="21" xfId="0" applyNumberFormat="1" applyFont="1" applyFill="1" applyBorder="1" applyAlignment="1">
      <alignment horizontal="center"/>
    </xf>
    <xf numFmtId="0" fontId="7" fillId="0" borderId="21" xfId="0" applyFont="1" applyBorder="1" applyAlignment="1"/>
    <xf numFmtId="170" fontId="6" fillId="0" borderId="21" xfId="0" applyNumberFormat="1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1" xfId="0" applyFont="1" applyBorder="1" applyAlignment="1"/>
    <xf numFmtId="3" fontId="7" fillId="0" borderId="21" xfId="0" applyNumberFormat="1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169" fontId="17" fillId="0" borderId="0" xfId="0" applyNumberFormat="1" applyFont="1" applyAlignment="1">
      <alignment horizontal="center"/>
    </xf>
    <xf numFmtId="0" fontId="6" fillId="0" borderId="21" xfId="0" applyFont="1" applyBorder="1">
      <alignment vertical="top"/>
    </xf>
    <xf numFmtId="0" fontId="6" fillId="0" borderId="21" xfId="2" applyFont="1" applyBorder="1"/>
    <xf numFmtId="0" fontId="7" fillId="0" borderId="21" xfId="0" applyFont="1" applyBorder="1">
      <alignment vertical="top"/>
    </xf>
    <xf numFmtId="0" fontId="7" fillId="0" borderId="21" xfId="2" applyFont="1" applyBorder="1"/>
    <xf numFmtId="3" fontId="6" fillId="0" borderId="21" xfId="0" applyNumberFormat="1" applyFont="1" applyBorder="1" applyAlignment="1"/>
    <xf numFmtId="3" fontId="7" fillId="0" borderId="21" xfId="0" applyNumberFormat="1" applyFont="1" applyBorder="1" applyAlignment="1"/>
    <xf numFmtId="38" fontId="7" fillId="0" borderId="21" xfId="0" applyNumberFormat="1" applyFont="1" applyBorder="1" applyAlignment="1"/>
    <xf numFmtId="168" fontId="6" fillId="0" borderId="21" xfId="1" applyNumberFormat="1" applyFont="1" applyFill="1" applyBorder="1" applyAlignment="1" applyProtection="1">
      <alignment horizontal="center"/>
    </xf>
    <xf numFmtId="168" fontId="7" fillId="0" borderId="21" xfId="1" applyNumberFormat="1" applyFont="1" applyFill="1" applyBorder="1" applyAlignment="1" applyProtection="1">
      <alignment horizontal="center"/>
    </xf>
    <xf numFmtId="3" fontId="6" fillId="0" borderId="21" xfId="0" applyNumberFormat="1" applyFont="1" applyBorder="1" applyAlignment="1">
      <alignment horizontal="right"/>
    </xf>
    <xf numFmtId="165" fontId="6" fillId="0" borderId="21" xfId="0" applyNumberFormat="1" applyFont="1" applyBorder="1">
      <alignment vertical="top"/>
    </xf>
    <xf numFmtId="0" fontId="18" fillId="0" borderId="0" xfId="0" applyFont="1" applyAlignment="1"/>
    <xf numFmtId="0" fontId="7" fillId="2" borderId="0" xfId="0" applyFont="1" applyFill="1" applyAlignment="1"/>
    <xf numFmtId="0" fontId="6" fillId="2" borderId="21" xfId="0" applyFont="1" applyFill="1" applyBorder="1" applyAlignment="1">
      <alignment horizontal="center"/>
    </xf>
    <xf numFmtId="0" fontId="6" fillId="2" borderId="21" xfId="0" applyFont="1" applyFill="1" applyBorder="1">
      <alignment vertical="top"/>
    </xf>
    <xf numFmtId="0" fontId="7" fillId="2" borderId="21" xfId="0" applyFont="1" applyFill="1" applyBorder="1">
      <alignment vertical="top"/>
    </xf>
    <xf numFmtId="0" fontId="7" fillId="2" borderId="21" xfId="0" applyFont="1" applyFill="1" applyBorder="1" applyAlignment="1"/>
    <xf numFmtId="3" fontId="6" fillId="2" borderId="21" xfId="0" applyNumberFormat="1" applyFont="1" applyFill="1" applyBorder="1" applyAlignment="1"/>
    <xf numFmtId="3" fontId="7" fillId="2" borderId="21" xfId="0" applyNumberFormat="1" applyFont="1" applyFill="1" applyBorder="1" applyAlignment="1"/>
    <xf numFmtId="1" fontId="7" fillId="2" borderId="21" xfId="0" applyNumberFormat="1" applyFont="1" applyFill="1" applyBorder="1" applyAlignment="1"/>
    <xf numFmtId="165" fontId="7" fillId="2" borderId="21" xfId="0" applyNumberFormat="1" applyFont="1" applyFill="1" applyBorder="1" applyAlignment="1">
      <alignment horizontal="center"/>
    </xf>
    <xf numFmtId="3" fontId="19" fillId="0" borderId="21" xfId="0" applyNumberFormat="1" applyFont="1" applyBorder="1" applyAlignment="1">
      <alignment horizontal="center"/>
    </xf>
    <xf numFmtId="168" fontId="19" fillId="0" borderId="21" xfId="1" applyNumberFormat="1" applyFont="1" applyFill="1" applyBorder="1" applyAlignment="1" applyProtection="1">
      <alignment horizontal="center"/>
    </xf>
    <xf numFmtId="3" fontId="19" fillId="0" borderId="21" xfId="0" applyNumberFormat="1" applyFont="1" applyBorder="1" applyAlignment="1"/>
    <xf numFmtId="0" fontId="19" fillId="0" borderId="21" xfId="0" applyFont="1" applyBorder="1" applyAlignment="1"/>
    <xf numFmtId="0" fontId="19" fillId="2" borderId="21" xfId="0" applyFont="1" applyFill="1" applyBorder="1">
      <alignment vertical="top"/>
    </xf>
    <xf numFmtId="0" fontId="19" fillId="0" borderId="21" xfId="0" applyFont="1" applyBorder="1">
      <alignment vertical="top"/>
    </xf>
    <xf numFmtId="0" fontId="19" fillId="0" borderId="21" xfId="2" applyFont="1" applyBorder="1"/>
    <xf numFmtId="0" fontId="0" fillId="0" borderId="0" xfId="0" applyAlignment="1">
      <alignment horizontal="center"/>
    </xf>
    <xf numFmtId="0" fontId="20" fillId="0" borderId="0" xfId="0" applyFont="1" applyAlignment="1"/>
    <xf numFmtId="170" fontId="6" fillId="0" borderId="46" xfId="0" applyNumberFormat="1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3" fontId="6" fillId="0" borderId="46" xfId="0" applyNumberFormat="1" applyFont="1" applyBorder="1" applyAlignment="1">
      <alignment horizontal="center"/>
    </xf>
    <xf numFmtId="3" fontId="7" fillId="0" borderId="46" xfId="0" applyNumberFormat="1" applyFont="1" applyBorder="1" applyAlignment="1">
      <alignment horizontal="center"/>
    </xf>
    <xf numFmtId="3" fontId="19" fillId="0" borderId="46" xfId="0" applyNumberFormat="1" applyFont="1" applyBorder="1" applyAlignment="1">
      <alignment horizontal="center"/>
    </xf>
    <xf numFmtId="1" fontId="7" fillId="0" borderId="46" xfId="0" applyNumberFormat="1" applyFont="1" applyBorder="1" applyAlignment="1"/>
    <xf numFmtId="165" fontId="7" fillId="2" borderId="46" xfId="0" applyNumberFormat="1" applyFont="1" applyFill="1" applyBorder="1" applyAlignment="1">
      <alignment horizontal="center"/>
    </xf>
    <xf numFmtId="165" fontId="7" fillId="3" borderId="46" xfId="0" applyNumberFormat="1" applyFont="1" applyFill="1" applyBorder="1" applyAlignment="1">
      <alignment horizontal="center"/>
    </xf>
    <xf numFmtId="165" fontId="7" fillId="4" borderId="46" xfId="0" applyNumberFormat="1" applyFont="1" applyFill="1" applyBorder="1" applyAlignment="1">
      <alignment horizontal="center"/>
    </xf>
    <xf numFmtId="169" fontId="6" fillId="0" borderId="30" xfId="0" applyNumberFormat="1" applyFont="1" applyBorder="1" applyAlignment="1">
      <alignment vertical="justify"/>
    </xf>
    <xf numFmtId="0" fontId="6" fillId="0" borderId="31" xfId="0" applyFont="1" applyBorder="1" applyAlignment="1"/>
    <xf numFmtId="169" fontId="6" fillId="2" borderId="31" xfId="0" applyNumberFormat="1" applyFont="1" applyFill="1" applyBorder="1" applyAlignment="1">
      <alignment vertical="justify"/>
    </xf>
    <xf numFmtId="169" fontId="7" fillId="0" borderId="31" xfId="0" applyNumberFormat="1" applyFont="1" applyBorder="1" applyAlignment="1">
      <alignment vertical="justify"/>
    </xf>
    <xf numFmtId="169" fontId="19" fillId="0" borderId="31" xfId="0" applyNumberFormat="1" applyFont="1" applyBorder="1" applyAlignment="1">
      <alignment vertical="justify"/>
    </xf>
    <xf numFmtId="169" fontId="7" fillId="0" borderId="31" xfId="0" applyNumberFormat="1" applyFont="1" applyBorder="1" applyAlignment="1"/>
    <xf numFmtId="169" fontId="6" fillId="0" borderId="31" xfId="0" applyNumberFormat="1" applyFont="1" applyBorder="1" applyAlignment="1">
      <alignment vertical="justify"/>
    </xf>
    <xf numFmtId="0" fontId="7" fillId="0" borderId="31" xfId="0" applyFont="1" applyBorder="1" applyAlignment="1"/>
    <xf numFmtId="0" fontId="6" fillId="2" borderId="31" xfId="0" applyFont="1" applyFill="1" applyBorder="1" applyAlignment="1"/>
    <xf numFmtId="0" fontId="6" fillId="3" borderId="31" xfId="0" applyFont="1" applyFill="1" applyBorder="1" applyAlignment="1"/>
    <xf numFmtId="0" fontId="6" fillId="4" borderId="31" xfId="0" applyFont="1" applyFill="1" applyBorder="1" applyAlignment="1"/>
    <xf numFmtId="0" fontId="7" fillId="0" borderId="31" xfId="0" applyFont="1" applyBorder="1" applyAlignment="1">
      <alignment vertical="justify"/>
    </xf>
    <xf numFmtId="169" fontId="6" fillId="0" borderId="49" xfId="0" applyNumberFormat="1" applyFont="1" applyBorder="1" applyAlignment="1">
      <alignment vertical="justify"/>
    </xf>
    <xf numFmtId="169" fontId="6" fillId="0" borderId="32" xfId="0" applyNumberFormat="1" applyFont="1" applyBorder="1" applyAlignment="1">
      <alignment vertical="justify"/>
    </xf>
    <xf numFmtId="0" fontId="6" fillId="2" borderId="28" xfId="0" applyFont="1" applyFill="1" applyBorder="1" applyAlignment="1">
      <alignment horizontal="center"/>
    </xf>
    <xf numFmtId="0" fontId="6" fillId="2" borderId="28" xfId="0" applyFont="1" applyFill="1" applyBorder="1">
      <alignment vertical="top"/>
    </xf>
    <xf numFmtId="0" fontId="7" fillId="2" borderId="28" xfId="0" applyFont="1" applyFill="1" applyBorder="1">
      <alignment vertical="top"/>
    </xf>
    <xf numFmtId="0" fontId="19" fillId="2" borderId="28" xfId="0" applyFont="1" applyFill="1" applyBorder="1">
      <alignment vertical="top"/>
    </xf>
    <xf numFmtId="0" fontId="7" fillId="2" borderId="28" xfId="0" applyFont="1" applyFill="1" applyBorder="1" applyAlignment="1"/>
    <xf numFmtId="3" fontId="6" fillId="2" borderId="28" xfId="0" applyNumberFormat="1" applyFont="1" applyFill="1" applyBorder="1" applyAlignment="1"/>
    <xf numFmtId="3" fontId="7" fillId="2" borderId="28" xfId="0" applyNumberFormat="1" applyFont="1" applyFill="1" applyBorder="1" applyAlignment="1"/>
    <xf numFmtId="1" fontId="7" fillId="2" borderId="28" xfId="0" applyNumberFormat="1" applyFont="1" applyFill="1" applyBorder="1" applyAlignment="1"/>
    <xf numFmtId="165" fontId="7" fillId="2" borderId="28" xfId="0" applyNumberFormat="1" applyFont="1" applyFill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3" xfId="2" applyFont="1" applyBorder="1" applyAlignment="1">
      <alignment horizontal="center"/>
    </xf>
    <xf numFmtId="0" fontId="6" fillId="0" borderId="25" xfId="0" applyFont="1" applyBorder="1">
      <alignment vertical="top"/>
    </xf>
    <xf numFmtId="0" fontId="7" fillId="0" borderId="25" xfId="0" applyFont="1" applyBorder="1">
      <alignment vertical="top"/>
    </xf>
    <xf numFmtId="0" fontId="19" fillId="0" borderId="25" xfId="0" applyFont="1" applyBorder="1">
      <alignment vertical="top"/>
    </xf>
    <xf numFmtId="0" fontId="7" fillId="0" borderId="25" xfId="0" applyFont="1" applyBorder="1" applyAlignment="1"/>
    <xf numFmtId="3" fontId="6" fillId="0" borderId="25" xfId="0" applyNumberFormat="1" applyFont="1" applyBorder="1" applyAlignment="1"/>
    <xf numFmtId="3" fontId="7" fillId="0" borderId="25" xfId="0" applyNumberFormat="1" applyFont="1" applyBorder="1" applyAlignment="1"/>
    <xf numFmtId="1" fontId="7" fillId="0" borderId="25" xfId="0" applyNumberFormat="1" applyFont="1" applyBorder="1" applyAlignment="1"/>
    <xf numFmtId="165" fontId="7" fillId="2" borderId="25" xfId="0" applyNumberFormat="1" applyFont="1" applyFill="1" applyBorder="1" applyAlignment="1">
      <alignment horizontal="center"/>
    </xf>
    <xf numFmtId="165" fontId="7" fillId="3" borderId="25" xfId="0" applyNumberFormat="1" applyFont="1" applyFill="1" applyBorder="1" applyAlignment="1">
      <alignment horizontal="center"/>
    </xf>
    <xf numFmtId="165" fontId="7" fillId="4" borderId="25" xfId="0" applyNumberFormat="1" applyFont="1" applyFill="1" applyBorder="1" applyAlignment="1">
      <alignment horizontal="center"/>
    </xf>
    <xf numFmtId="0" fontId="19" fillId="0" borderId="26" xfId="0" applyFont="1" applyBorder="1">
      <alignment vertical="top"/>
    </xf>
    <xf numFmtId="0" fontId="6" fillId="0" borderId="24" xfId="0" applyFont="1" applyBorder="1" applyAlignment="1">
      <alignment horizontal="center"/>
    </xf>
    <xf numFmtId="0" fontId="6" fillId="0" borderId="26" xfId="0" applyFont="1" applyBorder="1" applyAlignment="1"/>
    <xf numFmtId="0" fontId="7" fillId="0" borderId="26" xfId="0" applyFont="1" applyBorder="1" applyAlignment="1"/>
    <xf numFmtId="3" fontId="6" fillId="0" borderId="26" xfId="0" applyNumberFormat="1" applyFont="1" applyBorder="1" applyAlignment="1"/>
    <xf numFmtId="1" fontId="7" fillId="0" borderId="26" xfId="0" applyNumberFormat="1" applyFont="1" applyBorder="1" applyAlignment="1"/>
    <xf numFmtId="0" fontId="6" fillId="0" borderId="43" xfId="0" applyFont="1" applyBorder="1" applyAlignment="1">
      <alignment horizontal="center"/>
    </xf>
    <xf numFmtId="0" fontId="6" fillId="0" borderId="46" xfId="0" applyFont="1" applyBorder="1">
      <alignment vertical="top"/>
    </xf>
    <xf numFmtId="0" fontId="7" fillId="0" borderId="46" xfId="0" applyFont="1" applyBorder="1">
      <alignment vertical="top"/>
    </xf>
    <xf numFmtId="0" fontId="19" fillId="0" borderId="46" xfId="0" applyFont="1" applyBorder="1">
      <alignment vertical="top"/>
    </xf>
    <xf numFmtId="0" fontId="7" fillId="0" borderId="46" xfId="0" applyFont="1" applyBorder="1" applyAlignment="1"/>
    <xf numFmtId="3" fontId="6" fillId="0" borderId="46" xfId="0" applyNumberFormat="1" applyFont="1" applyBorder="1" applyAlignment="1"/>
    <xf numFmtId="3" fontId="7" fillId="0" borderId="46" xfId="0" applyNumberFormat="1" applyFont="1" applyBorder="1" applyAlignment="1"/>
    <xf numFmtId="165" fontId="7" fillId="2" borderId="36" xfId="0" applyNumberFormat="1" applyFont="1" applyFill="1" applyBorder="1" applyAlignment="1">
      <alignment horizontal="center"/>
    </xf>
    <xf numFmtId="165" fontId="7" fillId="3" borderId="36" xfId="0" applyNumberFormat="1" applyFont="1" applyFill="1" applyBorder="1" applyAlignment="1">
      <alignment horizontal="center"/>
    </xf>
    <xf numFmtId="165" fontId="7" fillId="4" borderId="36" xfId="0" applyNumberFormat="1" applyFont="1" applyFill="1" applyBorder="1" applyAlignment="1">
      <alignment horizontal="center"/>
    </xf>
    <xf numFmtId="0" fontId="19" fillId="0" borderId="26" xfId="0" applyFont="1" applyBorder="1" applyAlignment="1"/>
    <xf numFmtId="165" fontId="7" fillId="2" borderId="26" xfId="0" applyNumberFormat="1" applyFont="1" applyFill="1" applyBorder="1" applyAlignment="1">
      <alignment horizontal="center"/>
    </xf>
    <xf numFmtId="165" fontId="7" fillId="3" borderId="26" xfId="0" applyNumberFormat="1" applyFont="1" applyFill="1" applyBorder="1" applyAlignment="1">
      <alignment horizontal="center"/>
    </xf>
    <xf numFmtId="165" fontId="7" fillId="4" borderId="26" xfId="0" applyNumberFormat="1" applyFont="1" applyFill="1" applyBorder="1" applyAlignment="1">
      <alignment horizontal="center"/>
    </xf>
    <xf numFmtId="3" fontId="6" fillId="0" borderId="46" xfId="0" applyNumberFormat="1" applyFont="1" applyBorder="1" applyAlignment="1">
      <alignment horizontal="center" vertical="center"/>
    </xf>
    <xf numFmtId="3" fontId="6" fillId="0" borderId="21" xfId="0" applyNumberFormat="1" applyFont="1" applyBorder="1" applyAlignment="1">
      <alignment horizontal="center" vertical="center"/>
    </xf>
    <xf numFmtId="3" fontId="6" fillId="2" borderId="21" xfId="0" applyNumberFormat="1" applyFont="1" applyFill="1" applyBorder="1" applyAlignment="1">
      <alignment horizontal="center" vertical="center"/>
    </xf>
    <xf numFmtId="3" fontId="6" fillId="2" borderId="28" xfId="0" applyNumberFormat="1" applyFont="1" applyFill="1" applyBorder="1" applyAlignment="1">
      <alignment horizontal="center" vertical="center"/>
    </xf>
    <xf numFmtId="3" fontId="6" fillId="0" borderId="25" xfId="0" applyNumberFormat="1" applyFont="1" applyBorder="1" applyAlignment="1">
      <alignment horizontal="center" vertical="center"/>
    </xf>
    <xf numFmtId="3" fontId="6" fillId="0" borderId="26" xfId="0" applyNumberFormat="1" applyFont="1" applyBorder="1" applyAlignment="1">
      <alignment horizontal="center" vertical="center"/>
    </xf>
    <xf numFmtId="4" fontId="6" fillId="0" borderId="46" xfId="0" applyNumberFormat="1" applyFont="1" applyBorder="1" applyAlignment="1">
      <alignment horizontal="center" vertical="center"/>
    </xf>
    <xf numFmtId="4" fontId="6" fillId="0" borderId="21" xfId="0" applyNumberFormat="1" applyFont="1" applyBorder="1" applyAlignment="1">
      <alignment horizontal="center" vertical="center"/>
    </xf>
    <xf numFmtId="4" fontId="6" fillId="2" borderId="21" xfId="0" applyNumberFormat="1" applyFont="1" applyFill="1" applyBorder="1" applyAlignment="1">
      <alignment horizontal="center" vertical="center"/>
    </xf>
    <xf numFmtId="4" fontId="6" fillId="2" borderId="28" xfId="0" applyNumberFormat="1" applyFont="1" applyFill="1" applyBorder="1" applyAlignment="1">
      <alignment horizontal="center" vertical="center"/>
    </xf>
    <xf numFmtId="4" fontId="6" fillId="0" borderId="20" xfId="0" applyNumberFormat="1" applyFont="1" applyBorder="1" applyAlignment="1">
      <alignment horizontal="center" vertical="center"/>
    </xf>
    <xf numFmtId="4" fontId="6" fillId="0" borderId="27" xfId="0" applyNumberFormat="1" applyFont="1" applyBorder="1" applyAlignment="1">
      <alignment horizontal="center" vertical="center"/>
    </xf>
    <xf numFmtId="4" fontId="6" fillId="0" borderId="44" xfId="0" applyNumberFormat="1" applyFont="1" applyBorder="1" applyAlignment="1">
      <alignment horizontal="center" vertical="center"/>
    </xf>
    <xf numFmtId="4" fontId="6" fillId="0" borderId="47" xfId="0" applyNumberFormat="1" applyFont="1" applyBorder="1" applyAlignment="1">
      <alignment horizontal="center" vertical="center"/>
    </xf>
    <xf numFmtId="165" fontId="7" fillId="3" borderId="28" xfId="0" applyNumberFormat="1" applyFont="1" applyFill="1" applyBorder="1" applyAlignment="1">
      <alignment horizontal="center"/>
    </xf>
    <xf numFmtId="165" fontId="7" fillId="4" borderId="28" xfId="0" applyNumberFormat="1" applyFont="1" applyFill="1" applyBorder="1" applyAlignment="1">
      <alignment horizontal="center"/>
    </xf>
    <xf numFmtId="0" fontId="6" fillId="0" borderId="28" xfId="0" applyFont="1" applyBorder="1" applyAlignment="1">
      <alignment horizontal="center"/>
    </xf>
    <xf numFmtId="167" fontId="6" fillId="0" borderId="28" xfId="0" applyNumberFormat="1" applyFont="1" applyBorder="1" applyAlignment="1">
      <alignment horizontal="center"/>
    </xf>
    <xf numFmtId="3" fontId="20" fillId="0" borderId="21" xfId="0" applyNumberFormat="1" applyFont="1" applyBorder="1" applyAlignment="1">
      <alignment horizontal="center"/>
    </xf>
    <xf numFmtId="167" fontId="7" fillId="0" borderId="28" xfId="0" applyNumberFormat="1" applyFont="1" applyBorder="1" applyAlignment="1">
      <alignment horizontal="center"/>
    </xf>
    <xf numFmtId="2" fontId="7" fillId="0" borderId="28" xfId="0" applyNumberFormat="1" applyFont="1" applyBorder="1" applyAlignment="1">
      <alignment horizontal="center"/>
    </xf>
    <xf numFmtId="2" fontId="7" fillId="0" borderId="0" xfId="0" applyNumberFormat="1" applyFont="1" applyAlignment="1">
      <alignment horizontal="center"/>
    </xf>
    <xf numFmtId="0" fontId="6" fillId="0" borderId="25" xfId="0" applyFont="1" applyBorder="1" applyAlignment="1">
      <alignment horizontal="center"/>
    </xf>
    <xf numFmtId="3" fontId="6" fillId="0" borderId="25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6" fontId="6" fillId="0" borderId="25" xfId="0" applyNumberFormat="1" applyFont="1" applyBorder="1" applyAlignment="1">
      <alignment horizontal="center"/>
    </xf>
    <xf numFmtId="166" fontId="6" fillId="0" borderId="21" xfId="0" applyNumberFormat="1" applyFont="1" applyBorder="1" applyAlignment="1">
      <alignment horizontal="center"/>
    </xf>
    <xf numFmtId="166" fontId="6" fillId="0" borderId="28" xfId="0" applyNumberFormat="1" applyFont="1" applyBorder="1" applyAlignment="1">
      <alignment horizontal="center"/>
    </xf>
    <xf numFmtId="166" fontId="19" fillId="0" borderId="25" xfId="0" applyNumberFormat="1" applyFont="1" applyBorder="1" applyAlignment="1">
      <alignment horizontal="center"/>
    </xf>
    <xf numFmtId="166" fontId="19" fillId="0" borderId="21" xfId="0" applyNumberFormat="1" applyFont="1" applyBorder="1" applyAlignment="1">
      <alignment horizontal="center"/>
    </xf>
    <xf numFmtId="166" fontId="19" fillId="0" borderId="28" xfId="0" applyNumberFormat="1" applyFont="1" applyBorder="1" applyAlignment="1">
      <alignment horizontal="center"/>
    </xf>
    <xf numFmtId="4" fontId="6" fillId="0" borderId="25" xfId="0" applyNumberFormat="1" applyFont="1" applyBorder="1" applyAlignment="1">
      <alignment horizontal="center" vertical="center"/>
    </xf>
    <xf numFmtId="169" fontId="6" fillId="12" borderId="31" xfId="0" applyNumberFormat="1" applyFont="1" applyFill="1" applyBorder="1" applyAlignment="1">
      <alignment vertical="justify"/>
    </xf>
    <xf numFmtId="3" fontId="6" fillId="12" borderId="46" xfId="0" applyNumberFormat="1" applyFont="1" applyFill="1" applyBorder="1" applyAlignment="1">
      <alignment horizontal="center"/>
    </xf>
    <xf numFmtId="3" fontId="6" fillId="12" borderId="21" xfId="0" applyNumberFormat="1" applyFont="1" applyFill="1" applyBorder="1" applyAlignment="1">
      <alignment horizontal="center"/>
    </xf>
    <xf numFmtId="3" fontId="6" fillId="12" borderId="21" xfId="0" applyNumberFormat="1" applyFont="1" applyFill="1" applyBorder="1" applyAlignment="1"/>
    <xf numFmtId="3" fontId="6" fillId="12" borderId="28" xfId="0" applyNumberFormat="1" applyFont="1" applyFill="1" applyBorder="1" applyAlignment="1"/>
    <xf numFmtId="3" fontId="6" fillId="12" borderId="25" xfId="0" applyNumberFormat="1" applyFont="1" applyFill="1" applyBorder="1" applyAlignment="1"/>
    <xf numFmtId="3" fontId="6" fillId="12" borderId="26" xfId="0" applyNumberFormat="1" applyFont="1" applyFill="1" applyBorder="1" applyAlignment="1"/>
    <xf numFmtId="3" fontId="6" fillId="12" borderId="46" xfId="0" applyNumberFormat="1" applyFont="1" applyFill="1" applyBorder="1" applyAlignment="1"/>
    <xf numFmtId="166" fontId="6" fillId="12" borderId="25" xfId="0" applyNumberFormat="1" applyFont="1" applyFill="1" applyBorder="1" applyAlignment="1">
      <alignment horizontal="center"/>
    </xf>
    <xf numFmtId="166" fontId="6" fillId="12" borderId="21" xfId="0" applyNumberFormat="1" applyFont="1" applyFill="1" applyBorder="1" applyAlignment="1">
      <alignment horizontal="center"/>
    </xf>
    <xf numFmtId="166" fontId="6" fillId="12" borderId="28" xfId="0" applyNumberFormat="1" applyFont="1" applyFill="1" applyBorder="1" applyAlignment="1">
      <alignment horizontal="center"/>
    </xf>
    <xf numFmtId="3" fontId="7" fillId="0" borderId="25" xfId="0" applyNumberFormat="1" applyFont="1" applyBorder="1" applyAlignment="1">
      <alignment horizontal="center"/>
    </xf>
    <xf numFmtId="0" fontId="6" fillId="0" borderId="42" xfId="0" applyFont="1" applyBorder="1" applyAlignment="1">
      <alignment horizontal="center"/>
    </xf>
    <xf numFmtId="3" fontId="7" fillId="0" borderId="35" xfId="0" applyNumberFormat="1" applyFont="1" applyBorder="1" applyAlignment="1">
      <alignment horizontal="center"/>
    </xf>
    <xf numFmtId="167" fontId="7" fillId="0" borderId="0" xfId="0" applyNumberFormat="1" applyFont="1" applyAlignment="1">
      <alignment horizontal="center"/>
    </xf>
    <xf numFmtId="4" fontId="6" fillId="0" borderId="35" xfId="0" applyNumberFormat="1" applyFont="1" applyBorder="1" applyAlignment="1">
      <alignment horizontal="center" vertical="center"/>
    </xf>
    <xf numFmtId="4" fontId="6" fillId="0" borderId="48" xfId="0" applyNumberFormat="1" applyFont="1" applyBorder="1" applyAlignment="1">
      <alignment horizontal="center" vertical="center"/>
    </xf>
    <xf numFmtId="0" fontId="0" fillId="0" borderId="34" xfId="0" applyBorder="1" applyAlignment="1"/>
    <xf numFmtId="3" fontId="6" fillId="0" borderId="28" xfId="0" applyNumberFormat="1" applyFont="1" applyBorder="1" applyAlignment="1">
      <alignment horizontal="center"/>
    </xf>
    <xf numFmtId="166" fontId="6" fillId="0" borderId="35" xfId="0" applyNumberFormat="1" applyFont="1" applyBorder="1" applyAlignment="1">
      <alignment horizontal="center"/>
    </xf>
    <xf numFmtId="167" fontId="6" fillId="0" borderId="35" xfId="0" applyNumberFormat="1" applyFont="1" applyBorder="1" applyAlignment="1">
      <alignment horizontal="center"/>
    </xf>
    <xf numFmtId="166" fontId="19" fillId="0" borderId="35" xfId="0" applyNumberFormat="1" applyFont="1" applyBorder="1" applyAlignment="1">
      <alignment horizontal="center"/>
    </xf>
    <xf numFmtId="3" fontId="6" fillId="0" borderId="35" xfId="0" applyNumberFormat="1" applyFont="1" applyBorder="1" applyAlignment="1">
      <alignment horizontal="center"/>
    </xf>
    <xf numFmtId="3" fontId="20" fillId="0" borderId="35" xfId="0" applyNumberFormat="1" applyFont="1" applyBorder="1" applyAlignment="1">
      <alignment horizontal="center"/>
    </xf>
    <xf numFmtId="166" fontId="6" fillId="12" borderId="35" xfId="0" applyNumberFormat="1" applyFont="1" applyFill="1" applyBorder="1" applyAlignment="1">
      <alignment horizontal="center"/>
    </xf>
    <xf numFmtId="165" fontId="7" fillId="2" borderId="35" xfId="0" applyNumberFormat="1" applyFont="1" applyFill="1" applyBorder="1" applyAlignment="1">
      <alignment horizontal="center"/>
    </xf>
    <xf numFmtId="165" fontId="7" fillId="3" borderId="35" xfId="0" applyNumberFormat="1" applyFont="1" applyFill="1" applyBorder="1" applyAlignment="1">
      <alignment horizontal="center"/>
    </xf>
    <xf numFmtId="165" fontId="7" fillId="4" borderId="35" xfId="0" applyNumberFormat="1" applyFont="1" applyFill="1" applyBorder="1" applyAlignment="1">
      <alignment horizontal="center"/>
    </xf>
    <xf numFmtId="0" fontId="6" fillId="0" borderId="38" xfId="0" applyFont="1" applyBorder="1" applyAlignment="1">
      <alignment horizontal="center"/>
    </xf>
    <xf numFmtId="167" fontId="6" fillId="0" borderId="21" xfId="0" applyNumberFormat="1" applyFont="1" applyBorder="1" applyAlignment="1">
      <alignment horizontal="center"/>
    </xf>
    <xf numFmtId="166" fontId="6" fillId="0" borderId="36" xfId="0" applyNumberFormat="1" applyFont="1" applyBorder="1" applyAlignment="1">
      <alignment horizontal="center"/>
    </xf>
    <xf numFmtId="167" fontId="6" fillId="0" borderId="36" xfId="0" applyNumberFormat="1" applyFont="1" applyBorder="1" applyAlignment="1">
      <alignment horizontal="center"/>
    </xf>
    <xf numFmtId="166" fontId="19" fillId="0" borderId="36" xfId="0" applyNumberFormat="1" applyFont="1" applyBorder="1" applyAlignment="1">
      <alignment horizontal="center"/>
    </xf>
    <xf numFmtId="3" fontId="6" fillId="0" borderId="36" xfId="0" applyNumberFormat="1" applyFont="1" applyBorder="1" applyAlignment="1">
      <alignment horizontal="center"/>
    </xf>
    <xf numFmtId="3" fontId="20" fillId="0" borderId="36" xfId="0" applyNumberFormat="1" applyFont="1" applyBorder="1" applyAlignment="1">
      <alignment horizontal="center"/>
    </xf>
    <xf numFmtId="166" fontId="6" fillId="12" borderId="36" xfId="0" applyNumberFormat="1" applyFont="1" applyFill="1" applyBorder="1" applyAlignment="1">
      <alignment horizontal="center"/>
    </xf>
    <xf numFmtId="3" fontId="7" fillId="0" borderId="36" xfId="0" applyNumberFormat="1" applyFont="1" applyBorder="1" applyAlignment="1">
      <alignment horizontal="center"/>
    </xf>
    <xf numFmtId="4" fontId="6" fillId="0" borderId="36" xfId="0" applyNumberFormat="1" applyFont="1" applyBorder="1" applyAlignment="1">
      <alignment horizontal="center" vertical="center"/>
    </xf>
    <xf numFmtId="4" fontId="6" fillId="0" borderId="50" xfId="0" applyNumberFormat="1" applyFont="1" applyBorder="1" applyAlignment="1">
      <alignment horizontal="center" vertical="center"/>
    </xf>
    <xf numFmtId="166" fontId="6" fillId="0" borderId="26" xfId="0" applyNumberFormat="1" applyFont="1" applyBorder="1" applyAlignment="1">
      <alignment horizontal="center"/>
    </xf>
    <xf numFmtId="167" fontId="6" fillId="0" borderId="26" xfId="0" applyNumberFormat="1" applyFont="1" applyBorder="1" applyAlignment="1">
      <alignment horizontal="center"/>
    </xf>
    <xf numFmtId="166" fontId="19" fillId="0" borderId="26" xfId="0" applyNumberFormat="1" applyFont="1" applyBorder="1" applyAlignment="1">
      <alignment horizontal="center"/>
    </xf>
    <xf numFmtId="3" fontId="6" fillId="0" borderId="26" xfId="0" applyNumberFormat="1" applyFont="1" applyBorder="1" applyAlignment="1">
      <alignment horizontal="center"/>
    </xf>
    <xf numFmtId="166" fontId="6" fillId="12" borderId="26" xfId="0" applyNumberFormat="1" applyFont="1" applyFill="1" applyBorder="1" applyAlignment="1">
      <alignment horizontal="center"/>
    </xf>
    <xf numFmtId="3" fontId="7" fillId="0" borderId="26" xfId="0" applyNumberFormat="1" applyFont="1" applyBorder="1" applyAlignment="1">
      <alignment horizontal="center"/>
    </xf>
    <xf numFmtId="4" fontId="6" fillId="0" borderId="26" xfId="0" applyNumberFormat="1" applyFont="1" applyBorder="1" applyAlignment="1">
      <alignment horizontal="center" vertical="center"/>
    </xf>
    <xf numFmtId="166" fontId="20" fillId="0" borderId="25" xfId="0" applyNumberFormat="1" applyFont="1" applyBorder="1" applyAlignment="1">
      <alignment horizontal="center"/>
    </xf>
    <xf numFmtId="166" fontId="20" fillId="0" borderId="21" xfId="0" applyNumberFormat="1" applyFont="1" applyBorder="1" applyAlignment="1">
      <alignment horizontal="center"/>
    </xf>
    <xf numFmtId="166" fontId="20" fillId="0" borderId="28" xfId="0" applyNumberFormat="1" applyFont="1" applyBorder="1" applyAlignment="1">
      <alignment horizontal="center"/>
    </xf>
    <xf numFmtId="166" fontId="20" fillId="0" borderId="26" xfId="0" applyNumberFormat="1" applyFont="1" applyBorder="1" applyAlignment="1">
      <alignment horizontal="center"/>
    </xf>
    <xf numFmtId="166" fontId="20" fillId="0" borderId="35" xfId="0" applyNumberFormat="1" applyFont="1" applyBorder="1" applyAlignment="1">
      <alignment horizontal="center"/>
    </xf>
    <xf numFmtId="3" fontId="7" fillId="0" borderId="28" xfId="0" applyNumberFormat="1" applyFont="1" applyBorder="1" applyAlignment="1">
      <alignment horizontal="center"/>
    </xf>
    <xf numFmtId="4" fontId="6" fillId="0" borderId="28" xfId="0" applyNumberFormat="1" applyFont="1" applyBorder="1" applyAlignment="1">
      <alignment horizontal="center" vertical="center"/>
    </xf>
    <xf numFmtId="4" fontId="6" fillId="0" borderId="45" xfId="0" applyNumberFormat="1" applyFont="1" applyBorder="1" applyAlignment="1">
      <alignment horizontal="center" vertical="center"/>
    </xf>
    <xf numFmtId="166" fontId="20" fillId="0" borderId="36" xfId="0" applyNumberFormat="1" applyFont="1" applyBorder="1" applyAlignment="1">
      <alignment horizontal="center"/>
    </xf>
    <xf numFmtId="3" fontId="7" fillId="0" borderId="37" xfId="0" applyNumberFormat="1" applyFont="1" applyBorder="1" applyAlignment="1">
      <alignment horizontal="center"/>
    </xf>
    <xf numFmtId="165" fontId="7" fillId="2" borderId="37" xfId="0" applyNumberFormat="1" applyFont="1" applyFill="1" applyBorder="1" applyAlignment="1">
      <alignment horizontal="center"/>
    </xf>
    <xf numFmtId="165" fontId="7" fillId="3" borderId="37" xfId="0" applyNumberFormat="1" applyFont="1" applyFill="1" applyBorder="1" applyAlignment="1">
      <alignment horizontal="center"/>
    </xf>
    <xf numFmtId="165" fontId="7" fillId="4" borderId="37" xfId="0" applyNumberFormat="1" applyFont="1" applyFill="1" applyBorder="1" applyAlignment="1">
      <alignment horizontal="center"/>
    </xf>
    <xf numFmtId="4" fontId="6" fillId="0" borderId="37" xfId="0" applyNumberFormat="1" applyFont="1" applyBorder="1" applyAlignment="1">
      <alignment horizontal="center" vertical="center"/>
    </xf>
    <xf numFmtId="4" fontId="6" fillId="0" borderId="51" xfId="0" applyNumberFormat="1" applyFont="1" applyBorder="1" applyAlignment="1">
      <alignment horizontal="center" vertical="center"/>
    </xf>
    <xf numFmtId="0" fontId="0" fillId="0" borderId="12" xfId="0" applyBorder="1" applyAlignment="1"/>
    <xf numFmtId="0" fontId="6" fillId="6" borderId="18" xfId="0" applyFont="1" applyFill="1" applyBorder="1" applyAlignment="1">
      <alignment horizontal="center"/>
    </xf>
    <xf numFmtId="0" fontId="6" fillId="6" borderId="7" xfId="0" applyFont="1" applyFill="1" applyBorder="1" applyAlignment="1">
      <alignment horizontal="center"/>
    </xf>
    <xf numFmtId="0" fontId="0" fillId="0" borderId="18" xfId="0" applyBorder="1" applyAlignment="1"/>
    <xf numFmtId="0" fontId="0" fillId="0" borderId="14" xfId="0" applyBorder="1" applyAlignment="1"/>
    <xf numFmtId="0" fontId="0" fillId="0" borderId="52" xfId="0" applyBorder="1" applyAlignment="1"/>
    <xf numFmtId="0" fontId="0" fillId="0" borderId="9" xfId="0" applyBorder="1" applyAlignment="1"/>
    <xf numFmtId="0" fontId="0" fillId="0" borderId="16" xfId="0" applyBorder="1" applyAlignment="1"/>
    <xf numFmtId="0" fontId="0" fillId="0" borderId="2" xfId="0" applyBorder="1" applyAlignment="1"/>
    <xf numFmtId="0" fontId="6" fillId="13" borderId="17" xfId="0" applyFont="1" applyFill="1" applyBorder="1" applyAlignment="1">
      <alignment horizontal="center"/>
    </xf>
    <xf numFmtId="0" fontId="6" fillId="13" borderId="13" xfId="0" applyFont="1" applyFill="1" applyBorder="1" applyAlignment="1">
      <alignment horizontal="center"/>
    </xf>
    <xf numFmtId="165" fontId="0" fillId="0" borderId="0" xfId="0" applyNumberFormat="1" applyAlignment="1"/>
    <xf numFmtId="166" fontId="20" fillId="0" borderId="1" xfId="0" applyNumberFormat="1" applyFont="1" applyBorder="1" applyAlignment="1">
      <alignment horizontal="center"/>
    </xf>
    <xf numFmtId="169" fontId="8" fillId="0" borderId="31" xfId="0" applyNumberFormat="1" applyFont="1" applyBorder="1" applyAlignment="1">
      <alignment vertical="justify"/>
    </xf>
    <xf numFmtId="0" fontId="6" fillId="0" borderId="39" xfId="0" applyFont="1" applyBorder="1" applyAlignment="1">
      <alignment horizontal="center"/>
    </xf>
    <xf numFmtId="0" fontId="6" fillId="0" borderId="0" xfId="0" applyFont="1" applyAlignment="1">
      <alignment horizontal="center"/>
    </xf>
    <xf numFmtId="166" fontId="6" fillId="0" borderId="0" xfId="0" applyNumberFormat="1" applyFont="1" applyAlignment="1">
      <alignment horizontal="center"/>
    </xf>
    <xf numFmtId="3" fontId="8" fillId="0" borderId="46" xfId="0" applyNumberFormat="1" applyFont="1" applyBorder="1" applyAlignment="1">
      <alignment horizontal="center"/>
    </xf>
    <xf numFmtId="3" fontId="8" fillId="0" borderId="21" xfId="0" applyNumberFormat="1" applyFont="1" applyBorder="1" applyAlignment="1">
      <alignment horizontal="center"/>
    </xf>
    <xf numFmtId="168" fontId="8" fillId="0" borderId="21" xfId="1" applyNumberFormat="1" applyFont="1" applyFill="1" applyBorder="1" applyAlignment="1" applyProtection="1">
      <alignment horizontal="center"/>
    </xf>
    <xf numFmtId="1" fontId="8" fillId="0" borderId="21" xfId="1" applyNumberFormat="1" applyFont="1" applyFill="1" applyBorder="1" applyAlignment="1" applyProtection="1">
      <alignment horizontal="center"/>
    </xf>
    <xf numFmtId="3" fontId="8" fillId="0" borderId="21" xfId="0" applyNumberFormat="1" applyFont="1" applyBorder="1" applyAlignment="1"/>
    <xf numFmtId="0" fontId="8" fillId="0" borderId="21" xfId="0" applyFont="1" applyBorder="1" applyAlignment="1"/>
    <xf numFmtId="0" fontId="8" fillId="2" borderId="21" xfId="0" applyFont="1" applyFill="1" applyBorder="1">
      <alignment vertical="top"/>
    </xf>
    <xf numFmtId="0" fontId="8" fillId="0" borderId="21" xfId="0" applyFont="1" applyBorder="1">
      <alignment vertical="top"/>
    </xf>
    <xf numFmtId="0" fontId="8" fillId="2" borderId="28" xfId="0" applyFont="1" applyFill="1" applyBorder="1">
      <alignment vertical="top"/>
    </xf>
    <xf numFmtId="0" fontId="8" fillId="0" borderId="25" xfId="0" applyFont="1" applyBorder="1">
      <alignment vertical="top"/>
    </xf>
    <xf numFmtId="1" fontId="8" fillId="0" borderId="21" xfId="2" applyNumberFormat="1" applyFont="1" applyBorder="1"/>
    <xf numFmtId="0" fontId="8" fillId="0" borderId="26" xfId="0" applyFont="1" applyBorder="1" applyAlignment="1"/>
    <xf numFmtId="0" fontId="8" fillId="0" borderId="46" xfId="0" applyFont="1" applyBorder="1">
      <alignment vertical="top"/>
    </xf>
    <xf numFmtId="166" fontId="20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166" fontId="7" fillId="0" borderId="35" xfId="0" applyNumberFormat="1" applyFont="1" applyBorder="1" applyAlignment="1">
      <alignment horizontal="center"/>
    </xf>
    <xf numFmtId="166" fontId="7" fillId="2" borderId="35" xfId="0" applyNumberFormat="1" applyFont="1" applyFill="1" applyBorder="1" applyAlignment="1">
      <alignment horizontal="center"/>
    </xf>
    <xf numFmtId="166" fontId="7" fillId="3" borderId="35" xfId="0" applyNumberFormat="1" applyFont="1" applyFill="1" applyBorder="1" applyAlignment="1">
      <alignment horizontal="center"/>
    </xf>
    <xf numFmtId="166" fontId="7" fillId="4" borderId="35" xfId="0" applyNumberFormat="1" applyFont="1" applyFill="1" applyBorder="1" applyAlignment="1">
      <alignment horizontal="center"/>
    </xf>
    <xf numFmtId="166" fontId="6" fillId="0" borderId="35" xfId="0" applyNumberFormat="1" applyFont="1" applyBorder="1" applyAlignment="1">
      <alignment horizontal="center" vertical="center"/>
    </xf>
    <xf numFmtId="166" fontId="6" fillId="0" borderId="48" xfId="0" applyNumberFormat="1" applyFont="1" applyBorder="1" applyAlignment="1">
      <alignment horizontal="center" vertical="center"/>
    </xf>
    <xf numFmtId="166" fontId="0" fillId="0" borderId="0" xfId="0" applyNumberFormat="1" applyAlignment="1"/>
    <xf numFmtId="0" fontId="7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10" fillId="0" borderId="8" xfId="0" quotePrefix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7" fillId="0" borderId="53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Continuous" vertical="center"/>
    </xf>
    <xf numFmtId="0" fontId="12" fillId="0" borderId="0" xfId="0" quotePrefix="1" applyFont="1" applyAlignment="1">
      <alignment horizontal="centerContinuous" vertical="center"/>
    </xf>
    <xf numFmtId="0" fontId="6" fillId="0" borderId="0" xfId="0" applyFont="1" applyAlignment="1">
      <alignment horizontal="centerContinuous"/>
    </xf>
    <xf numFmtId="17" fontId="6" fillId="0" borderId="0" xfId="0" applyNumberFormat="1" applyFont="1" applyAlignment="1">
      <alignment horizontal="center"/>
    </xf>
    <xf numFmtId="17" fontId="7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30" fillId="0" borderId="0" xfId="0" applyFont="1" applyAlignment="1">
      <alignment horizontal="left" vertical="center"/>
    </xf>
    <xf numFmtId="166" fontId="7" fillId="0" borderId="10" xfId="0" applyNumberFormat="1" applyFont="1" applyBorder="1" applyAlignment="1">
      <alignment horizontal="center"/>
    </xf>
    <xf numFmtId="0" fontId="6" fillId="0" borderId="0" xfId="0" applyFont="1" applyAlignment="1"/>
    <xf numFmtId="0" fontId="29" fillId="0" borderId="0" xfId="0" applyFont="1" applyAlignment="1"/>
    <xf numFmtId="17" fontId="7" fillId="0" borderId="10" xfId="0" applyNumberFormat="1" applyFont="1" applyBorder="1" applyAlignment="1">
      <alignment horizontal="center"/>
    </xf>
    <xf numFmtId="166" fontId="7" fillId="0" borderId="0" xfId="0" applyNumberFormat="1" applyFont="1" applyAlignment="1">
      <alignment horizontal="center" vertical="center"/>
    </xf>
    <xf numFmtId="17" fontId="7" fillId="0" borderId="0" xfId="0" applyNumberFormat="1" applyFont="1" applyAlignment="1">
      <alignment horizontal="center" vertical="center"/>
    </xf>
    <xf numFmtId="0" fontId="6" fillId="0" borderId="8" xfId="0" applyFont="1" applyBorder="1" applyAlignment="1">
      <alignment horizontal="center"/>
    </xf>
    <xf numFmtId="166" fontId="7" fillId="0" borderId="8" xfId="0" applyNumberFormat="1" applyFont="1" applyBorder="1" applyAlignment="1">
      <alignment horizontal="center"/>
    </xf>
    <xf numFmtId="169" fontId="6" fillId="0" borderId="21" xfId="0" applyNumberFormat="1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169" fontId="6" fillId="0" borderId="40" xfId="0" applyNumberFormat="1" applyFont="1" applyBorder="1" applyAlignment="1">
      <alignment horizontal="center"/>
    </xf>
    <xf numFmtId="169" fontId="6" fillId="0" borderId="11" xfId="0" applyNumberFormat="1" applyFont="1" applyBorder="1" applyAlignment="1">
      <alignment horizontal="center"/>
    </xf>
    <xf numFmtId="169" fontId="6" fillId="0" borderId="41" xfId="0" applyNumberFormat="1" applyFont="1" applyBorder="1" applyAlignment="1">
      <alignment horizontal="center"/>
    </xf>
    <xf numFmtId="169" fontId="6" fillId="0" borderId="29" xfId="0" applyNumberFormat="1" applyFont="1" applyBorder="1" applyAlignment="1">
      <alignment horizontal="center"/>
    </xf>
    <xf numFmtId="169" fontId="6" fillId="0" borderId="10" xfId="0" applyNumberFormat="1" applyFont="1" applyBorder="1" applyAlignment="1">
      <alignment horizontal="center"/>
    </xf>
    <xf numFmtId="169" fontId="6" fillId="0" borderId="33" xfId="0" applyNumberFormat="1" applyFont="1" applyBorder="1" applyAlignment="1">
      <alignment horizontal="center"/>
    </xf>
    <xf numFmtId="170" fontId="22" fillId="7" borderId="18" xfId="3" applyNumberFormat="1" applyFont="1" applyBorder="1" applyAlignment="1" applyProtection="1">
      <alignment horizontal="center"/>
    </xf>
    <xf numFmtId="170" fontId="22" fillId="7" borderId="9" xfId="3" applyNumberFormat="1" applyFont="1" applyBorder="1" applyAlignment="1" applyProtection="1">
      <alignment horizontal="center"/>
    </xf>
    <xf numFmtId="170" fontId="22" fillId="7" borderId="15" xfId="3" applyNumberFormat="1" applyFont="1" applyBorder="1" applyAlignment="1" applyProtection="1">
      <alignment horizontal="center"/>
    </xf>
    <xf numFmtId="170" fontId="22" fillId="7" borderId="3" xfId="3" applyNumberFormat="1" applyFont="1" applyBorder="1" applyAlignment="1" applyProtection="1">
      <alignment horizontal="center"/>
    </xf>
    <xf numFmtId="170" fontId="22" fillId="7" borderId="8" xfId="3" applyNumberFormat="1" applyFont="1" applyBorder="1" applyAlignment="1" applyProtection="1">
      <alignment horizontal="center"/>
    </xf>
    <xf numFmtId="170" fontId="22" fillId="7" borderId="19" xfId="3" applyNumberFormat="1" applyFont="1" applyBorder="1" applyAlignment="1" applyProtection="1">
      <alignment horizontal="center"/>
    </xf>
    <xf numFmtId="170" fontId="25" fillId="11" borderId="18" xfId="4" applyNumberFormat="1" applyFont="1" applyBorder="1" applyAlignment="1" applyProtection="1">
      <alignment horizontal="center"/>
    </xf>
    <xf numFmtId="170" fontId="25" fillId="11" borderId="9" xfId="4" applyNumberFormat="1" applyFont="1" applyBorder="1" applyAlignment="1" applyProtection="1">
      <alignment horizontal="center"/>
    </xf>
    <xf numFmtId="170" fontId="25" fillId="11" borderId="15" xfId="4" applyNumberFormat="1" applyFont="1" applyBorder="1" applyAlignment="1" applyProtection="1">
      <alignment horizontal="center"/>
    </xf>
    <xf numFmtId="170" fontId="25" fillId="11" borderId="3" xfId="4" applyNumberFormat="1" applyFont="1" applyBorder="1" applyAlignment="1" applyProtection="1">
      <alignment horizontal="center"/>
    </xf>
    <xf numFmtId="170" fontId="25" fillId="11" borderId="8" xfId="4" applyNumberFormat="1" applyFont="1" applyBorder="1" applyAlignment="1" applyProtection="1">
      <alignment horizontal="center"/>
    </xf>
    <xf numFmtId="170" fontId="25" fillId="11" borderId="19" xfId="4" applyNumberFormat="1" applyFont="1" applyBorder="1" applyAlignment="1" applyProtection="1">
      <alignment horizontal="center"/>
    </xf>
    <xf numFmtId="170" fontId="25" fillId="5" borderId="18" xfId="4" applyNumberFormat="1" applyFont="1" applyFill="1" applyBorder="1" applyAlignment="1" applyProtection="1">
      <alignment horizontal="center"/>
    </xf>
    <xf numFmtId="170" fontId="25" fillId="5" borderId="9" xfId="4" applyNumberFormat="1" applyFont="1" applyFill="1" applyBorder="1" applyAlignment="1" applyProtection="1">
      <alignment horizontal="center"/>
    </xf>
    <xf numFmtId="170" fontId="25" fillId="5" borderId="15" xfId="4" applyNumberFormat="1" applyFont="1" applyFill="1" applyBorder="1" applyAlignment="1" applyProtection="1">
      <alignment horizontal="center"/>
    </xf>
    <xf numFmtId="170" fontId="25" fillId="5" borderId="3" xfId="4" applyNumberFormat="1" applyFont="1" applyFill="1" applyBorder="1" applyAlignment="1" applyProtection="1">
      <alignment horizontal="center"/>
    </xf>
    <xf numFmtId="170" fontId="25" fillId="5" borderId="8" xfId="4" applyNumberFormat="1" applyFont="1" applyFill="1" applyBorder="1" applyAlignment="1" applyProtection="1">
      <alignment horizontal="center"/>
    </xf>
    <xf numFmtId="170" fontId="25" fillId="5" borderId="19" xfId="4" applyNumberFormat="1" applyFont="1" applyFill="1" applyBorder="1" applyAlignment="1" applyProtection="1">
      <alignment horizontal="center"/>
    </xf>
    <xf numFmtId="170" fontId="25" fillId="9" borderId="18" xfId="4" applyNumberFormat="1" applyFont="1" applyFill="1" applyBorder="1" applyAlignment="1" applyProtection="1">
      <alignment horizontal="center"/>
    </xf>
    <xf numFmtId="170" fontId="25" fillId="9" borderId="9" xfId="4" applyNumberFormat="1" applyFont="1" applyFill="1" applyBorder="1" applyAlignment="1" applyProtection="1">
      <alignment horizontal="center"/>
    </xf>
    <xf numFmtId="170" fontId="25" fillId="9" borderId="15" xfId="4" applyNumberFormat="1" applyFont="1" applyFill="1" applyBorder="1" applyAlignment="1" applyProtection="1">
      <alignment horizontal="center"/>
    </xf>
    <xf numFmtId="170" fontId="25" fillId="9" borderId="3" xfId="4" applyNumberFormat="1" applyFont="1" applyFill="1" applyBorder="1" applyAlignment="1" applyProtection="1">
      <alignment horizontal="center"/>
    </xf>
    <xf numFmtId="170" fontId="25" fillId="9" borderId="8" xfId="4" applyNumberFormat="1" applyFont="1" applyFill="1" applyBorder="1" applyAlignment="1" applyProtection="1">
      <alignment horizontal="center"/>
    </xf>
    <xf numFmtId="170" fontId="25" fillId="9" borderId="19" xfId="4" applyNumberFormat="1" applyFont="1" applyFill="1" applyBorder="1" applyAlignment="1" applyProtection="1">
      <alignment horizontal="center"/>
    </xf>
    <xf numFmtId="169" fontId="23" fillId="10" borderId="18" xfId="0" applyNumberFormat="1" applyFont="1" applyFill="1" applyBorder="1" applyAlignment="1">
      <alignment horizontal="center"/>
    </xf>
    <xf numFmtId="169" fontId="23" fillId="10" borderId="9" xfId="0" applyNumberFormat="1" applyFont="1" applyFill="1" applyBorder="1" applyAlignment="1">
      <alignment horizontal="center"/>
    </xf>
    <xf numFmtId="169" fontId="23" fillId="10" borderId="15" xfId="0" applyNumberFormat="1" applyFont="1" applyFill="1" applyBorder="1" applyAlignment="1">
      <alignment horizontal="center"/>
    </xf>
    <xf numFmtId="169" fontId="23" fillId="10" borderId="3" xfId="0" applyNumberFormat="1" applyFont="1" applyFill="1" applyBorder="1" applyAlignment="1">
      <alignment horizontal="center"/>
    </xf>
    <xf numFmtId="169" fontId="23" fillId="10" borderId="8" xfId="0" applyNumberFormat="1" applyFont="1" applyFill="1" applyBorder="1" applyAlignment="1">
      <alignment horizontal="center"/>
    </xf>
    <xf numFmtId="169" fontId="23" fillId="10" borderId="19" xfId="0" applyNumberFormat="1" applyFont="1" applyFill="1" applyBorder="1" applyAlignment="1">
      <alignment horizontal="center"/>
    </xf>
    <xf numFmtId="169" fontId="23" fillId="8" borderId="18" xfId="0" applyNumberFormat="1" applyFont="1" applyFill="1" applyBorder="1" applyAlignment="1">
      <alignment horizontal="center"/>
    </xf>
    <xf numFmtId="169" fontId="23" fillId="8" borderId="9" xfId="0" applyNumberFormat="1" applyFont="1" applyFill="1" applyBorder="1" applyAlignment="1">
      <alignment horizontal="center"/>
    </xf>
    <xf numFmtId="169" fontId="23" fillId="8" borderId="15" xfId="0" applyNumberFormat="1" applyFont="1" applyFill="1" applyBorder="1" applyAlignment="1">
      <alignment horizontal="center"/>
    </xf>
    <xf numFmtId="169" fontId="23" fillId="8" borderId="3" xfId="0" applyNumberFormat="1" applyFont="1" applyFill="1" applyBorder="1" applyAlignment="1">
      <alignment horizontal="center"/>
    </xf>
    <xf numFmtId="169" fontId="23" fillId="8" borderId="8" xfId="0" applyNumberFormat="1" applyFont="1" applyFill="1" applyBorder="1" applyAlignment="1">
      <alignment horizontal="center"/>
    </xf>
    <xf numFmtId="169" fontId="23" fillId="8" borderId="19" xfId="0" applyNumberFormat="1" applyFont="1" applyFill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6" fillId="0" borderId="53" xfId="0" applyFont="1" applyBorder="1" applyAlignment="1">
      <alignment horizontal="center" vertical="center" wrapText="1"/>
    </xf>
    <xf numFmtId="166" fontId="6" fillId="0" borderId="8" xfId="0" applyNumberFormat="1" applyFont="1" applyBorder="1" applyAlignment="1">
      <alignment horizontal="center"/>
    </xf>
    <xf numFmtId="166" fontId="6" fillId="0" borderId="10" xfId="0" applyNumberFormat="1" applyFont="1" applyBorder="1" applyAlignment="1">
      <alignment horizontal="center"/>
    </xf>
    <xf numFmtId="165" fontId="6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 vertical="center"/>
    </xf>
    <xf numFmtId="166" fontId="10" fillId="0" borderId="0" xfId="0" applyNumberFormat="1" applyFont="1" applyAlignment="1">
      <alignment horizontal="center"/>
    </xf>
    <xf numFmtId="166" fontId="10" fillId="0" borderId="8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6" fontId="7" fillId="0" borderId="0" xfId="0" applyNumberFormat="1" applyFont="1" applyBorder="1" applyAlignment="1">
      <alignment horizontal="center"/>
    </xf>
    <xf numFmtId="166" fontId="6" fillId="0" borderId="0" xfId="0" applyNumberFormat="1" applyFont="1" applyBorder="1" applyAlignment="1">
      <alignment horizontal="center"/>
    </xf>
    <xf numFmtId="166" fontId="7" fillId="0" borderId="0" xfId="0" applyNumberFormat="1" applyFont="1" applyFill="1" applyAlignment="1">
      <alignment horizontal="center"/>
    </xf>
    <xf numFmtId="166" fontId="6" fillId="0" borderId="0" xfId="0" applyNumberFormat="1" applyFont="1" applyFill="1" applyAlignment="1">
      <alignment horizontal="center"/>
    </xf>
    <xf numFmtId="17" fontId="7" fillId="0" borderId="0" xfId="0" applyNumberFormat="1" applyFont="1" applyBorder="1" applyAlignment="1">
      <alignment horizontal="center" vertical="center"/>
    </xf>
    <xf numFmtId="166" fontId="7" fillId="0" borderId="0" xfId="0" applyNumberFormat="1" applyFont="1" applyBorder="1" applyAlignment="1">
      <alignment horizontal="center" vertical="center"/>
    </xf>
    <xf numFmtId="166" fontId="6" fillId="0" borderId="0" xfId="0" applyNumberFormat="1" applyFont="1" applyBorder="1" applyAlignment="1">
      <alignment horizontal="center" vertical="center"/>
    </xf>
    <xf numFmtId="17" fontId="6" fillId="0" borderId="11" xfId="0" applyNumberFormat="1" applyFont="1" applyBorder="1" applyAlignment="1">
      <alignment horizontal="center" vertical="center"/>
    </xf>
    <xf numFmtId="166" fontId="7" fillId="0" borderId="11" xfId="0" applyNumberFormat="1" applyFont="1" applyBorder="1" applyAlignment="1">
      <alignment horizontal="center" vertical="center"/>
    </xf>
    <xf numFmtId="166" fontId="7" fillId="0" borderId="11" xfId="0" applyNumberFormat="1" applyFont="1" applyBorder="1" applyAlignment="1">
      <alignment horizontal="center"/>
    </xf>
    <xf numFmtId="166" fontId="6" fillId="0" borderId="11" xfId="0" applyNumberFormat="1" applyFont="1" applyBorder="1" applyAlignment="1">
      <alignment horizontal="center" vertical="center"/>
    </xf>
    <xf numFmtId="17" fontId="7" fillId="0" borderId="0" xfId="0" applyNumberFormat="1" applyFont="1" applyBorder="1" applyAlignment="1">
      <alignment horizontal="center"/>
    </xf>
    <xf numFmtId="17" fontId="6" fillId="0" borderId="11" xfId="0" applyNumberFormat="1" applyFont="1" applyBorder="1" applyAlignment="1">
      <alignment horizontal="center"/>
    </xf>
    <xf numFmtId="166" fontId="6" fillId="0" borderId="11" xfId="0" applyNumberFormat="1" applyFont="1" applyBorder="1" applyAlignment="1">
      <alignment horizontal="center"/>
    </xf>
    <xf numFmtId="165" fontId="6" fillId="0" borderId="11" xfId="0" applyNumberFormat="1" applyFont="1" applyBorder="1" applyAlignment="1">
      <alignment horizontal="center"/>
    </xf>
    <xf numFmtId="165" fontId="6" fillId="0" borderId="0" xfId="0" applyNumberFormat="1" applyFont="1" applyBorder="1" applyAlignment="1">
      <alignment horizontal="center"/>
    </xf>
  </cellXfs>
  <cellStyles count="14">
    <cellStyle name="Bad" xfId="3" builtinId="27"/>
    <cellStyle name="Comma" xfId="1" builtinId="3"/>
    <cellStyle name="Comma 2" xfId="7" xr:uid="{00000000-0005-0000-0000-000002000000}"/>
    <cellStyle name="Comma 3" xfId="11" xr:uid="{00000000-0005-0000-0000-000003000000}"/>
    <cellStyle name="Comma 4" xfId="13" xr:uid="{00000000-0005-0000-0000-000004000000}"/>
    <cellStyle name="Good" xfId="4" builtinId="26"/>
    <cellStyle name="Normal" xfId="0" builtinId="0"/>
    <cellStyle name="Normal 2" xfId="6" xr:uid="{00000000-0005-0000-0000-000007000000}"/>
    <cellStyle name="Normal 3" xfId="8" xr:uid="{00000000-0005-0000-0000-000008000000}"/>
    <cellStyle name="Normal 4" xfId="5" xr:uid="{00000000-0005-0000-0000-000009000000}"/>
    <cellStyle name="Normal 5" xfId="9" xr:uid="{00000000-0005-0000-0000-00000A000000}"/>
    <cellStyle name="Normal 6" xfId="10" xr:uid="{00000000-0005-0000-0000-00000B000000}"/>
    <cellStyle name="Normal 7" xfId="12" xr:uid="{00000000-0005-0000-0000-00000C000000}"/>
    <cellStyle name="Normal_2008 " xfId="2" xr:uid="{00000000-0005-0000-0000-00000D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rbf.gov.fj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47"/>
  <sheetViews>
    <sheetView showGridLines="0" tabSelected="1" zoomScaleNormal="100" zoomScaleSheetLayoutView="80" workbookViewId="0">
      <pane xSplit="1" ySplit="4" topLeftCell="B330" activePane="bottomRight" state="frozen"/>
      <selection pane="topRight" activeCell="B1" sqref="B1"/>
      <selection pane="bottomLeft" activeCell="A5" sqref="A5"/>
      <selection pane="bottomRight" activeCell="M345" sqref="M345"/>
    </sheetView>
  </sheetViews>
  <sheetFormatPr defaultColWidth="7.77734375" defaultRowHeight="12" x14ac:dyDescent="0.25"/>
  <cols>
    <col min="1" max="1" width="10.5546875" style="257" customWidth="1"/>
    <col min="2" max="2" width="8.77734375" style="1" customWidth="1"/>
    <col min="3" max="3" width="9.77734375" style="1" customWidth="1"/>
    <col min="4" max="4" width="8.5546875" style="1" customWidth="1"/>
    <col min="5" max="6" width="7.77734375" style="1" customWidth="1"/>
    <col min="7" max="7" width="9.44140625" style="1" customWidth="1"/>
    <col min="8" max="8" width="13.44140625" style="1" customWidth="1"/>
    <col min="9" max="9" width="11.21875" style="1" customWidth="1"/>
    <col min="10" max="11" width="13" style="1" customWidth="1"/>
    <col min="12" max="13" width="14.21875" style="257" customWidth="1"/>
    <col min="14" max="15" width="7.77734375" style="1"/>
    <col min="16" max="16" width="15.88671875" style="1" bestFit="1" customWidth="1"/>
    <col min="17" max="16384" width="7.77734375" style="1"/>
  </cols>
  <sheetData>
    <row r="1" spans="1:13" ht="30" customHeight="1" x14ac:dyDescent="0.25">
      <c r="A1" s="258" t="s">
        <v>115</v>
      </c>
      <c r="B1" s="262" t="s">
        <v>23</v>
      </c>
      <c r="C1" s="262"/>
      <c r="D1" s="262"/>
      <c r="E1" s="262"/>
      <c r="F1" s="262"/>
      <c r="G1" s="262"/>
      <c r="H1" s="263"/>
      <c r="I1" s="263"/>
      <c r="J1" s="263"/>
      <c r="K1" s="263"/>
      <c r="L1" s="263"/>
      <c r="M1" s="263"/>
    </row>
    <row r="2" spans="1:13" ht="12" customHeight="1" x14ac:dyDescent="0.25">
      <c r="A2" s="253"/>
      <c r="B2" s="264" t="s">
        <v>114</v>
      </c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</row>
    <row r="3" spans="1:13" ht="12" customHeight="1" thickBot="1" x14ac:dyDescent="0.3">
      <c r="A3" s="254"/>
      <c r="B3" s="255"/>
      <c r="C3" s="255"/>
      <c r="D3" s="255"/>
      <c r="E3" s="255"/>
      <c r="F3" s="255"/>
      <c r="G3" s="255"/>
      <c r="H3" s="256"/>
      <c r="I3" s="255"/>
      <c r="J3" s="255"/>
      <c r="K3" s="255"/>
      <c r="L3" s="322"/>
      <c r="M3" s="322"/>
    </row>
    <row r="4" spans="1:13" s="261" customFormat="1" ht="43.5" customHeight="1" thickBot="1" x14ac:dyDescent="0.3">
      <c r="A4" s="260" t="s">
        <v>7</v>
      </c>
      <c r="B4" s="259" t="s">
        <v>5</v>
      </c>
      <c r="C4" s="259" t="s">
        <v>106</v>
      </c>
      <c r="D4" s="259" t="s">
        <v>107</v>
      </c>
      <c r="E4" s="259" t="s">
        <v>108</v>
      </c>
      <c r="F4" s="259" t="s">
        <v>109</v>
      </c>
      <c r="G4" s="259" t="s">
        <v>6</v>
      </c>
      <c r="H4" s="259" t="s">
        <v>110</v>
      </c>
      <c r="I4" s="259" t="s">
        <v>111</v>
      </c>
      <c r="J4" s="259" t="s">
        <v>112</v>
      </c>
      <c r="K4" s="259" t="s">
        <v>113</v>
      </c>
      <c r="L4" s="323" t="s">
        <v>104</v>
      </c>
      <c r="M4" s="323" t="s">
        <v>124</v>
      </c>
    </row>
    <row r="5" spans="1:13" ht="16.5" customHeight="1" x14ac:dyDescent="0.25">
      <c r="A5" s="228"/>
      <c r="B5" s="228"/>
      <c r="C5" s="228"/>
      <c r="D5" s="228"/>
      <c r="E5" s="228"/>
      <c r="F5" s="228"/>
      <c r="G5" s="228"/>
      <c r="H5" s="228"/>
      <c r="I5" s="228"/>
      <c r="J5" s="2"/>
      <c r="K5" s="2"/>
      <c r="L5" s="228"/>
      <c r="M5" s="228"/>
    </row>
    <row r="6" spans="1:13" ht="17.100000000000001" hidden="1" customHeight="1" x14ac:dyDescent="0.25">
      <c r="A6" s="228">
        <v>2000</v>
      </c>
      <c r="B6" s="244">
        <v>225.065</v>
      </c>
      <c r="C6" s="244">
        <v>10.379</v>
      </c>
      <c r="D6" s="244">
        <v>15.912000000000001</v>
      </c>
      <c r="E6" s="244">
        <v>332.40699999999998</v>
      </c>
      <c r="F6" s="244">
        <v>13.893000000000001</v>
      </c>
      <c r="G6" s="244">
        <v>117.72499999999999</v>
      </c>
      <c r="H6" s="244">
        <v>492.20299999999997</v>
      </c>
      <c r="I6" s="244">
        <v>363.32299999999998</v>
      </c>
      <c r="J6" s="244">
        <v>244.30200000000002</v>
      </c>
      <c r="K6" s="244">
        <v>7.0140000000000002</v>
      </c>
      <c r="L6" s="229">
        <v>1822.223</v>
      </c>
      <c r="M6" s="229">
        <v>1822.2229999999997</v>
      </c>
    </row>
    <row r="7" spans="1:13" ht="17.100000000000001" hidden="1" customHeight="1" x14ac:dyDescent="0.25">
      <c r="A7" s="228">
        <v>2001</v>
      </c>
      <c r="B7" s="244">
        <v>313.10399999999998</v>
      </c>
      <c r="C7" s="244">
        <v>14.76</v>
      </c>
      <c r="D7" s="244">
        <v>13.747999999999998</v>
      </c>
      <c r="E7" s="244">
        <v>443.48900000000003</v>
      </c>
      <c r="F7" s="244">
        <v>16.146000000000001</v>
      </c>
      <c r="G7" s="244">
        <v>144.82300000000001</v>
      </c>
      <c r="H7" s="244">
        <v>423.09900000000005</v>
      </c>
      <c r="I7" s="244">
        <v>420.51</v>
      </c>
      <c r="J7" s="244">
        <v>217.86199999999999</v>
      </c>
      <c r="K7" s="244">
        <v>9.5039999999999996</v>
      </c>
      <c r="L7" s="229">
        <v>2017.0450000000001</v>
      </c>
      <c r="M7" s="229">
        <v>2016.2450000000003</v>
      </c>
    </row>
    <row r="8" spans="1:13" ht="17.100000000000001" hidden="1" customHeight="1" x14ac:dyDescent="0.25">
      <c r="A8" s="228">
        <v>2002</v>
      </c>
      <c r="B8" s="244">
        <v>314.82</v>
      </c>
      <c r="C8" s="244">
        <v>16.253</v>
      </c>
      <c r="D8" s="244">
        <v>13.799999999999999</v>
      </c>
      <c r="E8" s="244">
        <v>435.40999999999997</v>
      </c>
      <c r="F8" s="244">
        <v>15.407</v>
      </c>
      <c r="G8" s="244">
        <v>147.52800000000002</v>
      </c>
      <c r="H8" s="244">
        <v>384.92899999999997</v>
      </c>
      <c r="I8" s="244">
        <v>429.06</v>
      </c>
      <c r="J8" s="244">
        <v>206.178</v>
      </c>
      <c r="K8" s="244">
        <v>6.6160000000000005</v>
      </c>
      <c r="L8" s="229">
        <v>1970.0010000000002</v>
      </c>
      <c r="M8" s="229">
        <v>1968.9009999999998</v>
      </c>
    </row>
    <row r="9" spans="1:13" ht="17.100000000000001" hidden="1" customHeight="1" x14ac:dyDescent="0.25">
      <c r="A9" s="228">
        <v>2003</v>
      </c>
      <c r="B9" s="244">
        <v>335.24299999999999</v>
      </c>
      <c r="C9" s="244">
        <v>17.521999999999998</v>
      </c>
      <c r="D9" s="244">
        <v>16.326000000000001</v>
      </c>
      <c r="E9" s="244">
        <v>462.95500000000004</v>
      </c>
      <c r="F9" s="244">
        <v>20.884</v>
      </c>
      <c r="G9" s="244">
        <v>162.767</v>
      </c>
      <c r="H9" s="244">
        <v>445.45200000000006</v>
      </c>
      <c r="I9" s="244">
        <v>579.44599999999991</v>
      </c>
      <c r="J9" s="244">
        <v>236.73499999999999</v>
      </c>
      <c r="K9" s="244">
        <v>7.3989999999999991</v>
      </c>
      <c r="L9" s="229">
        <v>2284.7289999999998</v>
      </c>
      <c r="M9" s="229">
        <v>2083.1289999999999</v>
      </c>
    </row>
    <row r="10" spans="1:13" ht="16.5" hidden="1" customHeight="1" x14ac:dyDescent="0.25">
      <c r="A10" s="228">
        <v>2004</v>
      </c>
      <c r="B10" s="244">
        <v>351.65999999999997</v>
      </c>
      <c r="C10" s="244">
        <v>20.393000000000001</v>
      </c>
      <c r="D10" s="244">
        <v>20.196999999999999</v>
      </c>
      <c r="E10" s="244">
        <v>586.98</v>
      </c>
      <c r="F10" s="244">
        <v>15.789000000000001</v>
      </c>
      <c r="G10" s="244">
        <v>196.46699999999998</v>
      </c>
      <c r="H10" s="244">
        <v>486.19899999999996</v>
      </c>
      <c r="I10" s="244">
        <v>559.12800000000004</v>
      </c>
      <c r="J10" s="244">
        <v>253.51700000000002</v>
      </c>
      <c r="K10" s="244">
        <v>11.309835</v>
      </c>
      <c r="L10" s="229">
        <v>2501.5398349999996</v>
      </c>
      <c r="M10" s="229">
        <v>2501.5398349999996</v>
      </c>
    </row>
    <row r="11" spans="1:13" ht="16.5" hidden="1" customHeight="1" x14ac:dyDescent="0.25">
      <c r="A11" s="228">
        <v>2005</v>
      </c>
      <c r="B11" s="244">
        <v>355.54049700000002</v>
      </c>
      <c r="C11" s="244">
        <v>21.733258999999997</v>
      </c>
      <c r="D11" s="244">
        <v>21.674659000000002</v>
      </c>
      <c r="E11" s="244">
        <v>784</v>
      </c>
      <c r="F11" s="244">
        <v>18.127248999999999</v>
      </c>
      <c r="G11" s="244">
        <v>206.16736299999999</v>
      </c>
      <c r="H11" s="244">
        <v>452.16282100000001</v>
      </c>
      <c r="I11" s="244">
        <v>591.09298000000001</v>
      </c>
      <c r="J11" s="244">
        <v>263.95182699999998</v>
      </c>
      <c r="K11" s="244">
        <v>8.2846430000000009</v>
      </c>
      <c r="L11" s="229">
        <v>2722.7899930000003</v>
      </c>
      <c r="M11" s="229">
        <v>2722.7922920000001</v>
      </c>
    </row>
    <row r="12" spans="1:13" ht="16.5" hidden="1" customHeight="1" x14ac:dyDescent="0.25">
      <c r="A12" s="228">
        <v>2006</v>
      </c>
      <c r="B12" s="244">
        <v>386.03622000000001</v>
      </c>
      <c r="C12" s="244">
        <v>22.696021999999999</v>
      </c>
      <c r="D12" s="244">
        <v>32.111981999999998</v>
      </c>
      <c r="E12" s="244">
        <v>1021.5089519999999</v>
      </c>
      <c r="F12" s="244">
        <v>17.434519000000002</v>
      </c>
      <c r="G12" s="244">
        <v>224.10356000000002</v>
      </c>
      <c r="H12" s="244">
        <v>464.080422</v>
      </c>
      <c r="I12" s="244">
        <v>688.05104200000005</v>
      </c>
      <c r="J12" s="244">
        <v>258.29670499999997</v>
      </c>
      <c r="K12" s="244">
        <v>10.022960000000001</v>
      </c>
      <c r="L12" s="229">
        <v>3124.3419999999996</v>
      </c>
      <c r="M12" s="229">
        <v>3096.1309999999999</v>
      </c>
    </row>
    <row r="13" spans="1:13" ht="16.5" hidden="1" customHeight="1" x14ac:dyDescent="0.25">
      <c r="A13" s="228">
        <v>2007</v>
      </c>
      <c r="B13" s="244">
        <v>394.257969</v>
      </c>
      <c r="C13" s="244">
        <v>21.643467999999999</v>
      </c>
      <c r="D13" s="244">
        <v>24.406337999999998</v>
      </c>
      <c r="E13" s="244">
        <v>958.18943000000002</v>
      </c>
      <c r="F13" s="244">
        <v>24.833891000000001</v>
      </c>
      <c r="G13" s="244">
        <v>218.534617</v>
      </c>
      <c r="H13" s="244">
        <v>422.52704199999999</v>
      </c>
      <c r="I13" s="244">
        <v>568.80366000000004</v>
      </c>
      <c r="J13" s="244">
        <v>246.01347799999999</v>
      </c>
      <c r="K13" s="244">
        <v>10.85932</v>
      </c>
      <c r="L13" s="229">
        <v>2890.0692129999998</v>
      </c>
      <c r="M13" s="229">
        <v>2874.4572129999997</v>
      </c>
    </row>
    <row r="14" spans="1:13" ht="16.5" hidden="1" customHeight="1" x14ac:dyDescent="0.25">
      <c r="A14" s="228">
        <v>2008</v>
      </c>
      <c r="B14" s="244">
        <v>519.90587599999992</v>
      </c>
      <c r="C14" s="244">
        <v>21.747491</v>
      </c>
      <c r="D14" s="244">
        <v>31.022677000000002</v>
      </c>
      <c r="E14" s="244">
        <v>1222.0998</v>
      </c>
      <c r="F14" s="244">
        <v>36.963845999999997</v>
      </c>
      <c r="G14" s="244">
        <v>274.66905400000002</v>
      </c>
      <c r="H14" s="244">
        <v>460.76491799999997</v>
      </c>
      <c r="I14" s="244">
        <v>726.49891600000012</v>
      </c>
      <c r="J14" s="244">
        <v>278.55695600000001</v>
      </c>
      <c r="K14" s="244">
        <v>29.373815</v>
      </c>
      <c r="L14" s="229">
        <v>3601.4043049999996</v>
      </c>
      <c r="M14" s="229">
        <v>3535.4303049999994</v>
      </c>
    </row>
    <row r="15" spans="1:13" ht="16.5" hidden="1" customHeight="1" x14ac:dyDescent="0.25">
      <c r="A15" s="228">
        <v>2009</v>
      </c>
      <c r="B15" s="244">
        <v>521.5</v>
      </c>
      <c r="C15" s="244">
        <v>22.5</v>
      </c>
      <c r="D15" s="244">
        <v>25</v>
      </c>
      <c r="E15" s="244">
        <v>720.4</v>
      </c>
      <c r="F15" s="244">
        <v>29.1</v>
      </c>
      <c r="G15" s="244">
        <v>225.4</v>
      </c>
      <c r="H15" s="244">
        <v>404.28399999999999</v>
      </c>
      <c r="I15" s="244">
        <v>604.93600000000004</v>
      </c>
      <c r="J15" s="244">
        <v>240.63100000000003</v>
      </c>
      <c r="K15" s="244">
        <v>14.238</v>
      </c>
      <c r="L15" s="229">
        <v>2807.9519999999993</v>
      </c>
      <c r="M15" s="229">
        <v>2807.8919999999994</v>
      </c>
    </row>
    <row r="16" spans="1:13" ht="16.5" hidden="1" customHeight="1" x14ac:dyDescent="0.25">
      <c r="A16" s="228">
        <v>2010</v>
      </c>
      <c r="B16" s="244">
        <v>573.09999999999991</v>
      </c>
      <c r="C16" s="244">
        <v>31.3</v>
      </c>
      <c r="D16" s="244">
        <v>30.3</v>
      </c>
      <c r="E16" s="244">
        <v>1100.5</v>
      </c>
      <c r="F16" s="244">
        <v>29.799999999999997</v>
      </c>
      <c r="G16" s="244">
        <v>294.2</v>
      </c>
      <c r="H16" s="244">
        <v>467.2</v>
      </c>
      <c r="I16" s="244">
        <v>625.4</v>
      </c>
      <c r="J16" s="244">
        <v>297.2</v>
      </c>
      <c r="K16" s="244">
        <v>15.6</v>
      </c>
      <c r="L16" s="229">
        <v>3464.6</v>
      </c>
      <c r="M16" s="229">
        <v>3457.0999999999995</v>
      </c>
    </row>
    <row r="17" spans="1:13" ht="16.5" hidden="1" customHeight="1" x14ac:dyDescent="0.25">
      <c r="A17" s="228">
        <v>2011</v>
      </c>
      <c r="B17" s="244">
        <v>729.69999999999993</v>
      </c>
      <c r="C17" s="244">
        <v>33.599999999999994</v>
      </c>
      <c r="D17" s="244">
        <v>30.5</v>
      </c>
      <c r="E17" s="244">
        <v>1165.7</v>
      </c>
      <c r="F17" s="244">
        <v>47.3</v>
      </c>
      <c r="G17" s="244">
        <v>301.5</v>
      </c>
      <c r="H17" s="244">
        <v>465.6</v>
      </c>
      <c r="I17" s="244">
        <v>837.1</v>
      </c>
      <c r="J17" s="244">
        <v>282.70000000000005</v>
      </c>
      <c r="K17" s="244">
        <v>17.599999999999998</v>
      </c>
      <c r="L17" s="229">
        <v>3911.3</v>
      </c>
      <c r="M17" s="229">
        <v>3831.6000000000004</v>
      </c>
    </row>
    <row r="18" spans="1:13" ht="16.5" hidden="1" customHeight="1" x14ac:dyDescent="0.25">
      <c r="A18" s="228">
        <v>2012</v>
      </c>
      <c r="B18" s="244">
        <v>770.09999999999991</v>
      </c>
      <c r="C18" s="244">
        <v>31.799999999999997</v>
      </c>
      <c r="D18" s="244">
        <v>40.900000000000006</v>
      </c>
      <c r="E18" s="244">
        <v>1213.8</v>
      </c>
      <c r="F18" s="244">
        <v>48.3</v>
      </c>
      <c r="G18" s="244">
        <v>325.39999999999998</v>
      </c>
      <c r="H18" s="244">
        <v>508</v>
      </c>
      <c r="I18" s="244">
        <v>763</v>
      </c>
      <c r="J18" s="244">
        <v>306.3</v>
      </c>
      <c r="K18" s="244">
        <v>26.4</v>
      </c>
      <c r="L18" s="229">
        <v>4034</v>
      </c>
      <c r="M18" s="229">
        <v>4020.3000000000006</v>
      </c>
    </row>
    <row r="19" spans="1:13" ht="16.5" hidden="1" customHeight="1" x14ac:dyDescent="0.25">
      <c r="A19" s="228">
        <v>2013</v>
      </c>
      <c r="B19" s="244">
        <v>743.2</v>
      </c>
      <c r="C19" s="244">
        <v>36</v>
      </c>
      <c r="D19" s="244">
        <v>48.9</v>
      </c>
      <c r="E19" s="244">
        <v>1219.9000000000001</v>
      </c>
      <c r="F19" s="244">
        <v>43.7</v>
      </c>
      <c r="G19" s="244">
        <v>337.9</v>
      </c>
      <c r="H19" s="244">
        <v>560</v>
      </c>
      <c r="I19" s="244">
        <v>1822.3</v>
      </c>
      <c r="J19" s="244">
        <v>358.6</v>
      </c>
      <c r="K19" s="244">
        <v>28.4</v>
      </c>
      <c r="L19" s="229">
        <v>5198.8999999999996</v>
      </c>
      <c r="M19" s="229">
        <v>4382.7</v>
      </c>
    </row>
    <row r="20" spans="1:13" ht="16.5" hidden="1" customHeight="1" x14ac:dyDescent="0.25">
      <c r="A20" s="228">
        <v>2014</v>
      </c>
      <c r="B20" s="244">
        <v>784.90000000000009</v>
      </c>
      <c r="C20" s="244">
        <v>33.6</v>
      </c>
      <c r="D20" s="244">
        <v>45</v>
      </c>
      <c r="E20" s="244">
        <v>1392.6999999999998</v>
      </c>
      <c r="F20" s="244">
        <v>45.2</v>
      </c>
      <c r="G20" s="244">
        <v>363.6</v>
      </c>
      <c r="H20" s="244">
        <v>599.79999999999995</v>
      </c>
      <c r="I20" s="244">
        <v>1340.6</v>
      </c>
      <c r="J20" s="244">
        <v>376.8</v>
      </c>
      <c r="K20" s="244">
        <v>30.4</v>
      </c>
      <c r="L20" s="229">
        <v>5012.6000000000004</v>
      </c>
      <c r="M20" s="229">
        <v>4867.5</v>
      </c>
    </row>
    <row r="21" spans="1:13" ht="16.5" hidden="1" customHeight="1" x14ac:dyDescent="0.25">
      <c r="A21" s="228">
        <v>2015</v>
      </c>
      <c r="B21" s="244">
        <v>804.19819599999994</v>
      </c>
      <c r="C21" s="244">
        <v>48.619531000000002</v>
      </c>
      <c r="D21" s="244">
        <v>38.907194000000004</v>
      </c>
      <c r="E21" s="244">
        <v>996.80740600000013</v>
      </c>
      <c r="F21" s="244">
        <v>47.223210999999992</v>
      </c>
      <c r="G21" s="244">
        <v>391.37094899999994</v>
      </c>
      <c r="H21" s="244">
        <v>696.82599700000003</v>
      </c>
      <c r="I21" s="244">
        <v>1282.7305660000002</v>
      </c>
      <c r="J21" s="244">
        <v>417.12149399999998</v>
      </c>
      <c r="K21" s="244">
        <v>33.019456000000048</v>
      </c>
      <c r="L21" s="229">
        <v>4756.8</v>
      </c>
      <c r="M21" s="229">
        <v>4661.9363640000001</v>
      </c>
    </row>
    <row r="22" spans="1:13" ht="16.5" hidden="1" customHeight="1" x14ac:dyDescent="0.25">
      <c r="A22" s="228">
        <v>2016</v>
      </c>
      <c r="B22" s="244">
        <v>786.72176999999999</v>
      </c>
      <c r="C22" s="244">
        <v>44.823250999999999</v>
      </c>
      <c r="D22" s="244">
        <v>66.683639999999997</v>
      </c>
      <c r="E22" s="244">
        <v>725.84040700000003</v>
      </c>
      <c r="F22" s="244">
        <v>41.595095999999998</v>
      </c>
      <c r="G22" s="244">
        <v>418.51874000000004</v>
      </c>
      <c r="H22" s="244">
        <v>772.45135800000003</v>
      </c>
      <c r="I22" s="244">
        <v>1469.201939</v>
      </c>
      <c r="J22" s="244">
        <v>468.03622699999994</v>
      </c>
      <c r="K22" s="244">
        <v>26.193571999999222</v>
      </c>
      <c r="L22" s="229">
        <v>4820.0659999999998</v>
      </c>
      <c r="M22" s="229">
        <v>4811.3134680000003</v>
      </c>
    </row>
    <row r="23" spans="1:13" ht="16.5" hidden="1" customHeight="1" x14ac:dyDescent="0.25">
      <c r="A23" s="228">
        <v>2017</v>
      </c>
      <c r="B23" s="244">
        <v>801.07631499999991</v>
      </c>
      <c r="C23" s="244">
        <v>49.306837999999999</v>
      </c>
      <c r="D23" s="244">
        <v>48.054731999999994</v>
      </c>
      <c r="E23" s="244">
        <v>930.18000499999994</v>
      </c>
      <c r="F23" s="244">
        <v>51.619250000000001</v>
      </c>
      <c r="G23" s="244">
        <v>427.29808400000002</v>
      </c>
      <c r="H23" s="244">
        <v>760.4759160000001</v>
      </c>
      <c r="I23" s="244">
        <v>1373.7985840000001</v>
      </c>
      <c r="J23" s="244">
        <v>498.80221400000005</v>
      </c>
      <c r="K23" s="244">
        <v>31.748750000000005</v>
      </c>
      <c r="L23" s="229">
        <v>4972.3600000000006</v>
      </c>
      <c r="M23" s="229">
        <v>4941.6852340000005</v>
      </c>
    </row>
    <row r="24" spans="1:13" ht="16.5" hidden="1" customHeight="1" x14ac:dyDescent="0.25">
      <c r="A24" s="228">
        <v>2018</v>
      </c>
      <c r="B24" s="244">
        <v>802.52139999999997</v>
      </c>
      <c r="C24" s="244">
        <v>58.062080000000002</v>
      </c>
      <c r="D24" s="244">
        <v>71.612554000000003</v>
      </c>
      <c r="E24" s="244">
        <v>1164.7885129999997</v>
      </c>
      <c r="F24" s="244">
        <v>49.340256999999994</v>
      </c>
      <c r="G24" s="244">
        <v>499.849917</v>
      </c>
      <c r="H24" s="244">
        <v>808.55753700000002</v>
      </c>
      <c r="I24" s="244">
        <v>1727.7196629999999</v>
      </c>
      <c r="J24" s="244">
        <v>487.94688300000001</v>
      </c>
      <c r="K24" s="244">
        <v>26.285010999999997</v>
      </c>
      <c r="L24" s="229">
        <v>5696.6829999999991</v>
      </c>
      <c r="M24" s="229">
        <v>5555.7049469999993</v>
      </c>
    </row>
    <row r="25" spans="1:13" ht="16.5" customHeight="1" x14ac:dyDescent="0.25">
      <c r="A25" s="228">
        <v>2019</v>
      </c>
      <c r="B25" s="244">
        <v>787.03985499999999</v>
      </c>
      <c r="C25" s="244">
        <v>55.600310999999998</v>
      </c>
      <c r="D25" s="244">
        <v>56.569279999999999</v>
      </c>
      <c r="E25" s="244">
        <v>1123.74299</v>
      </c>
      <c r="F25" s="244">
        <v>38.674666999999999</v>
      </c>
      <c r="G25" s="244">
        <v>422.05631399999999</v>
      </c>
      <c r="H25" s="244">
        <v>719.70948199999987</v>
      </c>
      <c r="I25" s="244">
        <v>2315.7539790000001</v>
      </c>
      <c r="J25" s="244">
        <v>460.79555400000004</v>
      </c>
      <c r="K25" s="244">
        <v>28.587477000000003</v>
      </c>
      <c r="L25" s="229">
        <v>6008.53</v>
      </c>
      <c r="M25" s="229">
        <v>5073.784138</v>
      </c>
    </row>
    <row r="26" spans="1:13" ht="16.5" customHeight="1" x14ac:dyDescent="0.25">
      <c r="A26" s="228">
        <v>2020</v>
      </c>
      <c r="B26" s="244">
        <v>737.5219239999999</v>
      </c>
      <c r="C26" s="244">
        <v>34.625726</v>
      </c>
      <c r="D26" s="244">
        <v>44.346397000000003</v>
      </c>
      <c r="E26" s="244">
        <v>656.57036800000014</v>
      </c>
      <c r="F26" s="244">
        <v>51.152930000000012</v>
      </c>
      <c r="G26" s="244">
        <v>385.36232100000001</v>
      </c>
      <c r="H26" s="244">
        <v>609.49273700000003</v>
      </c>
      <c r="I26" s="244">
        <v>838.23541400000011</v>
      </c>
      <c r="J26" s="244">
        <v>383.37205899999998</v>
      </c>
      <c r="K26" s="244">
        <v>12.544615</v>
      </c>
      <c r="L26" s="229">
        <v>3753.2249999999999</v>
      </c>
      <c r="M26" s="229">
        <v>3739.1673190000001</v>
      </c>
    </row>
    <row r="27" spans="1:13" ht="16.5" customHeight="1" x14ac:dyDescent="0.25">
      <c r="A27" s="228" t="s">
        <v>127</v>
      </c>
      <c r="B27" s="333">
        <v>783.40000000000009</v>
      </c>
      <c r="C27" s="333">
        <v>39.699999999999996</v>
      </c>
      <c r="D27" s="333">
        <v>48.499999999999993</v>
      </c>
      <c r="E27" s="333">
        <v>741.09999999999991</v>
      </c>
      <c r="F27" s="333">
        <v>62.099999999999987</v>
      </c>
      <c r="G27" s="333">
        <v>497.40000000000003</v>
      </c>
      <c r="H27" s="333">
        <v>651</v>
      </c>
      <c r="I27" s="333">
        <v>939.40000000000009</v>
      </c>
      <c r="J27" s="333">
        <v>434.2</v>
      </c>
      <c r="K27" s="333">
        <v>8.6999999999999105</v>
      </c>
      <c r="L27" s="334">
        <v>4205.5</v>
      </c>
      <c r="M27" s="334">
        <v>4203.4000000000005</v>
      </c>
    </row>
    <row r="28" spans="1:13" ht="16.5" customHeight="1" x14ac:dyDescent="0.25">
      <c r="A28" s="228" t="s">
        <v>128</v>
      </c>
      <c r="B28" s="333">
        <v>1073.1000000000001</v>
      </c>
      <c r="C28" s="333">
        <v>77.000000000000014</v>
      </c>
      <c r="D28" s="333">
        <v>57.5</v>
      </c>
      <c r="E28" s="333">
        <v>1672.8</v>
      </c>
      <c r="F28" s="333">
        <v>126.9</v>
      </c>
      <c r="G28" s="333">
        <v>673.2</v>
      </c>
      <c r="H28" s="333">
        <v>923.5</v>
      </c>
      <c r="I28" s="333">
        <v>1426.4</v>
      </c>
      <c r="J28" s="333">
        <v>616.79999999999995</v>
      </c>
      <c r="K28" s="333">
        <v>14.899999999999729</v>
      </c>
      <c r="L28" s="334">
        <v>6662.1</v>
      </c>
      <c r="M28" s="334">
        <v>6646.8000000000011</v>
      </c>
    </row>
    <row r="29" spans="1:13" ht="16.5" customHeight="1" x14ac:dyDescent="0.25">
      <c r="A29" s="228" t="s">
        <v>129</v>
      </c>
      <c r="B29" s="333">
        <v>1152.4999999999998</v>
      </c>
      <c r="C29" s="333">
        <v>98.8</v>
      </c>
      <c r="D29" s="333">
        <v>49.5</v>
      </c>
      <c r="E29" s="333">
        <v>1745.3</v>
      </c>
      <c r="F29" s="333">
        <v>75.400000000000006</v>
      </c>
      <c r="G29" s="333">
        <v>548.6</v>
      </c>
      <c r="H29" s="333">
        <v>846.30000000000007</v>
      </c>
      <c r="I29" s="333">
        <v>1710.9000000000003</v>
      </c>
      <c r="J29" s="333">
        <v>927.90000000000009</v>
      </c>
      <c r="K29" s="333">
        <v>15.200000000000287</v>
      </c>
      <c r="L29" s="334">
        <v>7170.4000000000005</v>
      </c>
      <c r="M29" s="334">
        <v>7164.300000000002</v>
      </c>
    </row>
    <row r="30" spans="1:13" ht="16.5" customHeight="1" x14ac:dyDescent="0.25">
      <c r="A30" s="330" t="s">
        <v>130</v>
      </c>
      <c r="B30" s="333">
        <v>1170.8000000000002</v>
      </c>
      <c r="C30" s="333">
        <v>96.5</v>
      </c>
      <c r="D30" s="333">
        <v>64.899999999999991</v>
      </c>
      <c r="E30" s="333">
        <v>1657.8000000000004</v>
      </c>
      <c r="F30" s="333">
        <v>63.400000000000013</v>
      </c>
      <c r="G30" s="333">
        <v>566.9</v>
      </c>
      <c r="H30" s="333">
        <v>860.6</v>
      </c>
      <c r="I30" s="333">
        <v>1934.2000000000003</v>
      </c>
      <c r="J30" s="333">
        <v>691.9</v>
      </c>
      <c r="K30" s="333">
        <v>15.399999999999956</v>
      </c>
      <c r="L30" s="334">
        <v>7122.4</v>
      </c>
      <c r="M30" s="334">
        <v>7122.4</v>
      </c>
    </row>
    <row r="31" spans="1:13" ht="16.5" customHeight="1" x14ac:dyDescent="0.25">
      <c r="A31" s="330" t="s">
        <v>131</v>
      </c>
      <c r="B31" s="333">
        <v>1189.7</v>
      </c>
      <c r="C31" s="333">
        <v>107.19999999999999</v>
      </c>
      <c r="D31" s="333">
        <v>92.000000000000014</v>
      </c>
      <c r="E31" s="333">
        <v>1588.8</v>
      </c>
      <c r="F31" s="333">
        <v>92.9</v>
      </c>
      <c r="G31" s="333">
        <v>590</v>
      </c>
      <c r="H31" s="333">
        <v>897</v>
      </c>
      <c r="I31" s="333">
        <v>2035.3</v>
      </c>
      <c r="J31" s="333">
        <v>768.80000000000007</v>
      </c>
      <c r="K31" s="333">
        <v>21.839999999999918</v>
      </c>
      <c r="L31" s="334">
        <v>7383.54</v>
      </c>
      <c r="M31" s="334">
        <v>7383.54</v>
      </c>
    </row>
    <row r="32" spans="1:13" ht="16.5" customHeight="1" thickBot="1" x14ac:dyDescent="0.3">
      <c r="A32" s="275"/>
      <c r="B32" s="276"/>
      <c r="C32" s="276"/>
      <c r="D32" s="276"/>
      <c r="E32" s="276"/>
      <c r="F32" s="276"/>
      <c r="G32" s="276"/>
      <c r="H32" s="276"/>
      <c r="I32" s="276"/>
      <c r="J32" s="276"/>
      <c r="K32" s="276"/>
      <c r="L32" s="324"/>
      <c r="M32" s="324"/>
    </row>
    <row r="33" spans="1:13" ht="16.5" customHeight="1" x14ac:dyDescent="0.25">
      <c r="A33" s="228"/>
      <c r="B33" s="244"/>
      <c r="C33" s="244"/>
      <c r="D33" s="244"/>
      <c r="E33" s="244"/>
      <c r="F33" s="244"/>
      <c r="G33" s="244"/>
      <c r="H33" s="244"/>
      <c r="I33" s="244"/>
      <c r="J33" s="244"/>
      <c r="K33" s="244"/>
      <c r="L33" s="229"/>
      <c r="M33" s="229"/>
    </row>
    <row r="34" spans="1:13" s="2" customFormat="1" ht="17.100000000000001" hidden="1" customHeight="1" x14ac:dyDescent="0.25">
      <c r="A34" s="265">
        <v>36526</v>
      </c>
      <c r="B34" s="244">
        <v>18.053999999999998</v>
      </c>
      <c r="C34" s="244">
        <v>0.752</v>
      </c>
      <c r="D34" s="244">
        <v>0.91600000000000004</v>
      </c>
      <c r="E34" s="244">
        <v>34.796999999999997</v>
      </c>
      <c r="F34" s="244">
        <v>1.343</v>
      </c>
      <c r="G34" s="244">
        <v>11.042</v>
      </c>
      <c r="H34" s="244">
        <v>39.365000000000002</v>
      </c>
      <c r="I34" s="244">
        <v>37.43</v>
      </c>
      <c r="J34" s="244">
        <v>22.631</v>
      </c>
      <c r="K34" s="244">
        <v>0.85799999999999998</v>
      </c>
      <c r="L34" s="229">
        <v>167.18799999999999</v>
      </c>
      <c r="M34" s="229">
        <v>167.18799999999999</v>
      </c>
    </row>
    <row r="35" spans="1:13" s="2" customFormat="1" ht="17.100000000000001" hidden="1" customHeight="1" x14ac:dyDescent="0.25">
      <c r="A35" s="266">
        <v>36557</v>
      </c>
      <c r="B35" s="244">
        <v>15.922000000000001</v>
      </c>
      <c r="C35" s="244">
        <v>1.421</v>
      </c>
      <c r="D35" s="244">
        <v>1.383</v>
      </c>
      <c r="E35" s="244">
        <v>10.907</v>
      </c>
      <c r="F35" s="244">
        <v>1.056</v>
      </c>
      <c r="G35" s="244">
        <v>9.4090000000000007</v>
      </c>
      <c r="H35" s="244">
        <v>36.548999999999999</v>
      </c>
      <c r="I35" s="244">
        <v>41.427999999999997</v>
      </c>
      <c r="J35" s="244">
        <v>18.943999999999999</v>
      </c>
      <c r="K35" s="244">
        <v>0.75800000000000001</v>
      </c>
      <c r="L35" s="229">
        <v>137.77699999999999</v>
      </c>
      <c r="M35" s="229">
        <v>137.77699999999999</v>
      </c>
    </row>
    <row r="36" spans="1:13" s="2" customFormat="1" ht="17.100000000000001" hidden="1" customHeight="1" x14ac:dyDescent="0.25">
      <c r="A36" s="266">
        <v>36586</v>
      </c>
      <c r="B36" s="244">
        <v>19.187999999999999</v>
      </c>
      <c r="C36" s="244">
        <v>0.86099999999999999</v>
      </c>
      <c r="D36" s="244">
        <v>0.99199999999999999</v>
      </c>
      <c r="E36" s="244">
        <v>41.247</v>
      </c>
      <c r="F36" s="244">
        <v>0.75600000000000001</v>
      </c>
      <c r="G36" s="244">
        <v>11.68</v>
      </c>
      <c r="H36" s="244">
        <v>49.664999999999999</v>
      </c>
      <c r="I36" s="244">
        <v>38.978999999999999</v>
      </c>
      <c r="J36" s="244">
        <v>24.661999999999999</v>
      </c>
      <c r="K36" s="244">
        <v>0.61799999999999999</v>
      </c>
      <c r="L36" s="229">
        <v>188.64800000000002</v>
      </c>
      <c r="M36" s="229">
        <v>188.648</v>
      </c>
    </row>
    <row r="37" spans="1:13" s="2" customFormat="1" ht="17.100000000000001" hidden="1" customHeight="1" x14ac:dyDescent="0.25">
      <c r="A37" s="266">
        <v>36617</v>
      </c>
      <c r="B37" s="244">
        <v>18.259</v>
      </c>
      <c r="C37" s="244">
        <v>1.0249999999999999</v>
      </c>
      <c r="D37" s="244">
        <v>1.0860000000000001</v>
      </c>
      <c r="E37" s="244">
        <v>16.841999999999999</v>
      </c>
      <c r="F37" s="244">
        <v>1.1910000000000001</v>
      </c>
      <c r="G37" s="244">
        <v>9.7609999999999992</v>
      </c>
      <c r="H37" s="244">
        <v>40.206000000000003</v>
      </c>
      <c r="I37" s="244">
        <v>35.68</v>
      </c>
      <c r="J37" s="244">
        <v>21.404</v>
      </c>
      <c r="K37" s="244">
        <v>0.57899999999999996</v>
      </c>
      <c r="L37" s="229">
        <v>146.03299999999999</v>
      </c>
      <c r="M37" s="229">
        <v>146.03299999999999</v>
      </c>
    </row>
    <row r="38" spans="1:13" s="2" customFormat="1" ht="17.100000000000001" hidden="1" customHeight="1" x14ac:dyDescent="0.25">
      <c r="A38" s="266">
        <v>36647</v>
      </c>
      <c r="B38" s="244">
        <v>18.753</v>
      </c>
      <c r="C38" s="244">
        <v>1.62</v>
      </c>
      <c r="D38" s="244">
        <v>0.91500000000000004</v>
      </c>
      <c r="E38" s="244">
        <v>22.382999999999999</v>
      </c>
      <c r="F38" s="244">
        <v>1.7170000000000001</v>
      </c>
      <c r="G38" s="244">
        <v>12.528</v>
      </c>
      <c r="H38" s="244">
        <v>54.838999999999999</v>
      </c>
      <c r="I38" s="244">
        <v>37.414999999999999</v>
      </c>
      <c r="J38" s="244">
        <v>20.361999999999998</v>
      </c>
      <c r="K38" s="244">
        <v>0.68100000000000005</v>
      </c>
      <c r="L38" s="229">
        <v>171.21299999999999</v>
      </c>
      <c r="M38" s="229">
        <v>171.21299999999999</v>
      </c>
    </row>
    <row r="39" spans="1:13" s="2" customFormat="1" ht="17.100000000000001" hidden="1" customHeight="1" x14ac:dyDescent="0.25">
      <c r="A39" s="266">
        <v>36678</v>
      </c>
      <c r="B39" s="244">
        <v>14.563000000000001</v>
      </c>
      <c r="C39" s="244">
        <v>0.82299999999999995</v>
      </c>
      <c r="D39" s="244">
        <v>1.8129999999999999</v>
      </c>
      <c r="E39" s="244">
        <v>19.919</v>
      </c>
      <c r="F39" s="244">
        <v>0.80500000000000005</v>
      </c>
      <c r="G39" s="244">
        <v>7.1470000000000002</v>
      </c>
      <c r="H39" s="244">
        <v>37.231999999999999</v>
      </c>
      <c r="I39" s="244">
        <v>26.687999999999999</v>
      </c>
      <c r="J39" s="244">
        <v>16.114999999999998</v>
      </c>
      <c r="K39" s="244">
        <v>0.53200000000000003</v>
      </c>
      <c r="L39" s="229">
        <v>125.63700000000001</v>
      </c>
      <c r="M39" s="229">
        <v>125.637</v>
      </c>
    </row>
    <row r="40" spans="1:13" s="2" customFormat="1" ht="17.100000000000001" hidden="1" customHeight="1" x14ac:dyDescent="0.25">
      <c r="A40" s="266">
        <v>36708</v>
      </c>
      <c r="B40" s="244">
        <v>16.623999999999999</v>
      </c>
      <c r="C40" s="244">
        <v>0.27700000000000002</v>
      </c>
      <c r="D40" s="244">
        <v>2.085</v>
      </c>
      <c r="E40" s="244">
        <v>7.41</v>
      </c>
      <c r="F40" s="244">
        <v>0.46500000000000002</v>
      </c>
      <c r="G40" s="244">
        <v>8.0350000000000001</v>
      </c>
      <c r="H40" s="244">
        <v>36.472000000000001</v>
      </c>
      <c r="I40" s="244">
        <v>20.173999999999999</v>
      </c>
      <c r="J40" s="244">
        <v>15.683999999999999</v>
      </c>
      <c r="K40" s="244">
        <v>0.40300000000000002</v>
      </c>
      <c r="L40" s="229">
        <v>107.62899999999999</v>
      </c>
      <c r="M40" s="229">
        <v>107.629</v>
      </c>
    </row>
    <row r="41" spans="1:13" s="2" customFormat="1" ht="17.100000000000001" hidden="1" customHeight="1" x14ac:dyDescent="0.25">
      <c r="A41" s="266">
        <v>36739</v>
      </c>
      <c r="B41" s="244">
        <v>23.222000000000001</v>
      </c>
      <c r="C41" s="244">
        <v>0.371</v>
      </c>
      <c r="D41" s="244">
        <v>1.401</v>
      </c>
      <c r="E41" s="244">
        <v>22.021000000000001</v>
      </c>
      <c r="F41" s="244">
        <v>0.62</v>
      </c>
      <c r="G41" s="244">
        <v>9.6859999999999999</v>
      </c>
      <c r="H41" s="244">
        <v>40.94</v>
      </c>
      <c r="I41" s="244">
        <v>27.645</v>
      </c>
      <c r="J41" s="244">
        <v>16.635000000000002</v>
      </c>
      <c r="K41" s="244">
        <v>0.62</v>
      </c>
      <c r="L41" s="229">
        <v>143.16100000000003</v>
      </c>
      <c r="M41" s="229">
        <v>143.161</v>
      </c>
    </row>
    <row r="42" spans="1:13" s="2" customFormat="1" ht="17.100000000000001" hidden="1" customHeight="1" x14ac:dyDescent="0.25">
      <c r="A42" s="266">
        <v>36770</v>
      </c>
      <c r="B42" s="244">
        <v>19.326000000000001</v>
      </c>
      <c r="C42" s="244">
        <v>0.39900000000000002</v>
      </c>
      <c r="D42" s="244">
        <v>1.3979999999999999</v>
      </c>
      <c r="E42" s="244">
        <v>16.256</v>
      </c>
      <c r="F42" s="244">
        <v>3.1539999999999999</v>
      </c>
      <c r="G42" s="244">
        <v>7.4610000000000003</v>
      </c>
      <c r="H42" s="244">
        <v>36.909999999999997</v>
      </c>
      <c r="I42" s="244">
        <v>22.164000000000001</v>
      </c>
      <c r="J42" s="244">
        <v>19.536000000000001</v>
      </c>
      <c r="K42" s="244">
        <v>0.27300000000000002</v>
      </c>
      <c r="L42" s="229">
        <v>126.87699999999998</v>
      </c>
      <c r="M42" s="229">
        <v>126.877</v>
      </c>
    </row>
    <row r="43" spans="1:13" s="2" customFormat="1" ht="17.100000000000001" hidden="1" customHeight="1" x14ac:dyDescent="0.25">
      <c r="A43" s="266">
        <v>36800</v>
      </c>
      <c r="B43" s="244">
        <v>20.491</v>
      </c>
      <c r="C43" s="244">
        <v>0.749</v>
      </c>
      <c r="D43" s="244">
        <v>1.2250000000000001</v>
      </c>
      <c r="E43" s="244">
        <v>53.52</v>
      </c>
      <c r="F43" s="244">
        <v>1.0920000000000001</v>
      </c>
      <c r="G43" s="244">
        <v>10.295</v>
      </c>
      <c r="H43" s="244">
        <v>42.293999999999997</v>
      </c>
      <c r="I43" s="244">
        <v>20.922000000000001</v>
      </c>
      <c r="J43" s="244">
        <v>23.702000000000002</v>
      </c>
      <c r="K43" s="244">
        <v>0.47299999999999998</v>
      </c>
      <c r="L43" s="229">
        <v>174.76299999999998</v>
      </c>
      <c r="M43" s="229">
        <v>174.76300000000001</v>
      </c>
    </row>
    <row r="44" spans="1:13" s="2" customFormat="1" ht="17.100000000000001" hidden="1" customHeight="1" x14ac:dyDescent="0.25">
      <c r="A44" s="266">
        <v>36831</v>
      </c>
      <c r="B44" s="244">
        <v>15.678000000000001</v>
      </c>
      <c r="C44" s="244">
        <v>1.1459999999999999</v>
      </c>
      <c r="D44" s="244">
        <v>1.2230000000000001</v>
      </c>
      <c r="E44" s="244">
        <v>39.276000000000003</v>
      </c>
      <c r="F44" s="244">
        <v>0.76500000000000001</v>
      </c>
      <c r="G44" s="244">
        <v>11.574999999999999</v>
      </c>
      <c r="H44" s="244">
        <v>40.415999999999997</v>
      </c>
      <c r="I44" s="244">
        <v>29.998000000000001</v>
      </c>
      <c r="J44" s="244">
        <v>22.408999999999999</v>
      </c>
      <c r="K44" s="244">
        <v>0.56699999999999995</v>
      </c>
      <c r="L44" s="229">
        <v>163.053</v>
      </c>
      <c r="M44" s="229">
        <v>163.053</v>
      </c>
    </row>
    <row r="45" spans="1:13" s="2" customFormat="1" ht="17.100000000000001" hidden="1" customHeight="1" x14ac:dyDescent="0.25">
      <c r="A45" s="266">
        <v>36861</v>
      </c>
      <c r="B45" s="244">
        <v>24.984999999999999</v>
      </c>
      <c r="C45" s="244">
        <v>0.93500000000000005</v>
      </c>
      <c r="D45" s="244">
        <v>1.4750000000000001</v>
      </c>
      <c r="E45" s="244">
        <v>47.829000000000001</v>
      </c>
      <c r="F45" s="244">
        <v>0.92900000000000005</v>
      </c>
      <c r="G45" s="244">
        <v>9.1059999999999999</v>
      </c>
      <c r="H45" s="244">
        <v>37.314999999999998</v>
      </c>
      <c r="I45" s="244">
        <v>24.8</v>
      </c>
      <c r="J45" s="244">
        <v>22.218</v>
      </c>
      <c r="K45" s="244">
        <v>0.65200000000000002</v>
      </c>
      <c r="L45" s="229">
        <v>170.244</v>
      </c>
      <c r="M45" s="229">
        <v>170.244</v>
      </c>
    </row>
    <row r="46" spans="1:13" s="2" customFormat="1" ht="17.100000000000001" hidden="1" customHeight="1" x14ac:dyDescent="0.25">
      <c r="A46" s="265">
        <v>36892</v>
      </c>
      <c r="B46" s="244">
        <v>15.455</v>
      </c>
      <c r="C46" s="244">
        <v>1.68</v>
      </c>
      <c r="D46" s="244">
        <v>1.0469999999999999</v>
      </c>
      <c r="E46" s="244">
        <v>23.277000000000001</v>
      </c>
      <c r="F46" s="244">
        <v>2.0470000000000002</v>
      </c>
      <c r="G46" s="244">
        <v>9.8510000000000009</v>
      </c>
      <c r="H46" s="244">
        <v>28.68</v>
      </c>
      <c r="I46" s="244">
        <v>24.091999999999999</v>
      </c>
      <c r="J46" s="244">
        <v>14.592000000000001</v>
      </c>
      <c r="K46" s="244">
        <v>0.90400000000000003</v>
      </c>
      <c r="L46" s="229">
        <v>121.62499999999999</v>
      </c>
      <c r="M46" s="229">
        <v>121.625</v>
      </c>
    </row>
    <row r="47" spans="1:13" s="2" customFormat="1" ht="17.100000000000001" hidden="1" customHeight="1" x14ac:dyDescent="0.25">
      <c r="A47" s="266">
        <v>36923</v>
      </c>
      <c r="B47" s="244">
        <v>20.48</v>
      </c>
      <c r="C47" s="244">
        <v>1.391</v>
      </c>
      <c r="D47" s="244">
        <v>0.81399999999999995</v>
      </c>
      <c r="E47" s="244">
        <v>26.114000000000001</v>
      </c>
      <c r="F47" s="244">
        <v>0.80100000000000005</v>
      </c>
      <c r="G47" s="244">
        <v>11.039</v>
      </c>
      <c r="H47" s="244">
        <v>27.757999999999999</v>
      </c>
      <c r="I47" s="244">
        <v>20.702000000000002</v>
      </c>
      <c r="J47" s="244">
        <v>13.461</v>
      </c>
      <c r="K47" s="244">
        <v>0.58099999999999996</v>
      </c>
      <c r="L47" s="229">
        <v>123.14100000000001</v>
      </c>
      <c r="M47" s="229">
        <v>123.14100000000001</v>
      </c>
    </row>
    <row r="48" spans="1:13" s="2" customFormat="1" ht="17.100000000000001" hidden="1" customHeight="1" x14ac:dyDescent="0.25">
      <c r="A48" s="266">
        <v>36951</v>
      </c>
      <c r="B48" s="244">
        <v>17.655000000000001</v>
      </c>
      <c r="C48" s="244">
        <v>1.4790000000000001</v>
      </c>
      <c r="D48" s="244">
        <v>0.90600000000000003</v>
      </c>
      <c r="E48" s="244">
        <v>32.960999999999999</v>
      </c>
      <c r="F48" s="244">
        <v>0.48199999999999998</v>
      </c>
      <c r="G48" s="244">
        <v>12.324999999999999</v>
      </c>
      <c r="H48" s="244">
        <v>32.048000000000002</v>
      </c>
      <c r="I48" s="244">
        <v>51.414999999999999</v>
      </c>
      <c r="J48" s="244">
        <v>15.712999999999999</v>
      </c>
      <c r="K48" s="244">
        <v>0.68500000000000005</v>
      </c>
      <c r="L48" s="229">
        <v>165.66900000000001</v>
      </c>
      <c r="M48" s="229">
        <v>165.66900000000001</v>
      </c>
    </row>
    <row r="49" spans="1:13" s="2" customFormat="1" ht="17.100000000000001" hidden="1" customHeight="1" x14ac:dyDescent="0.25">
      <c r="A49" s="266">
        <v>36982</v>
      </c>
      <c r="B49" s="244">
        <v>22.382999999999999</v>
      </c>
      <c r="C49" s="244">
        <v>0.65900000000000003</v>
      </c>
      <c r="D49" s="244">
        <v>0.81200000000000006</v>
      </c>
      <c r="E49" s="244">
        <v>31.061</v>
      </c>
      <c r="F49" s="244">
        <v>0.38300000000000001</v>
      </c>
      <c r="G49" s="244">
        <v>11.016</v>
      </c>
      <c r="H49" s="244">
        <v>32.252000000000002</v>
      </c>
      <c r="I49" s="244">
        <v>25.995000000000001</v>
      </c>
      <c r="J49" s="244">
        <v>16.734000000000002</v>
      </c>
      <c r="K49" s="244">
        <v>0.76500000000000001</v>
      </c>
      <c r="L49" s="229">
        <v>142.06</v>
      </c>
      <c r="M49" s="229">
        <v>142.06</v>
      </c>
    </row>
    <row r="50" spans="1:13" s="2" customFormat="1" ht="17.100000000000001" hidden="1" customHeight="1" x14ac:dyDescent="0.25">
      <c r="A50" s="266">
        <v>37012</v>
      </c>
      <c r="B50" s="244">
        <v>25.591999999999999</v>
      </c>
      <c r="C50" s="244">
        <v>0.80900000000000005</v>
      </c>
      <c r="D50" s="244">
        <v>1.9590000000000001</v>
      </c>
      <c r="E50" s="244">
        <v>62.993000000000002</v>
      </c>
      <c r="F50" s="244">
        <v>1.268</v>
      </c>
      <c r="G50" s="244">
        <v>15.157</v>
      </c>
      <c r="H50" s="244">
        <v>38.113999999999997</v>
      </c>
      <c r="I50" s="244">
        <v>40.219000000000001</v>
      </c>
      <c r="J50" s="244">
        <v>17.823</v>
      </c>
      <c r="K50" s="244">
        <v>0.55500000000000005</v>
      </c>
      <c r="L50" s="229">
        <v>204.489</v>
      </c>
      <c r="M50" s="229">
        <v>204.489</v>
      </c>
    </row>
    <row r="51" spans="1:13" s="2" customFormat="1" ht="17.100000000000001" hidden="1" customHeight="1" x14ac:dyDescent="0.25">
      <c r="A51" s="266">
        <v>37043</v>
      </c>
      <c r="B51" s="244">
        <v>22.898</v>
      </c>
      <c r="C51" s="244">
        <v>1.097</v>
      </c>
      <c r="D51" s="244">
        <v>1.47</v>
      </c>
      <c r="E51" s="244">
        <v>27.696999999999999</v>
      </c>
      <c r="F51" s="244">
        <v>3.0059999999999998</v>
      </c>
      <c r="G51" s="244">
        <v>12.821</v>
      </c>
      <c r="H51" s="244">
        <v>35.945999999999998</v>
      </c>
      <c r="I51" s="244">
        <v>28.93</v>
      </c>
      <c r="J51" s="244">
        <v>17.907</v>
      </c>
      <c r="K51" s="244">
        <v>0.73699999999999999</v>
      </c>
      <c r="L51" s="229">
        <v>152.50899999999999</v>
      </c>
      <c r="M51" s="229">
        <v>152.50899999999999</v>
      </c>
    </row>
    <row r="52" spans="1:13" s="2" customFormat="1" ht="17.100000000000001" hidden="1" customHeight="1" x14ac:dyDescent="0.25">
      <c r="A52" s="266">
        <v>37073</v>
      </c>
      <c r="B52" s="244">
        <v>27.619</v>
      </c>
      <c r="C52" s="244">
        <v>0.96599999999999997</v>
      </c>
      <c r="D52" s="244">
        <v>0.84499999999999997</v>
      </c>
      <c r="E52" s="244">
        <v>24.667000000000002</v>
      </c>
      <c r="F52" s="244">
        <v>0.47699999999999998</v>
      </c>
      <c r="G52" s="244">
        <v>12.289</v>
      </c>
      <c r="H52" s="244">
        <v>44.24</v>
      </c>
      <c r="I52" s="244">
        <v>29.795999999999999</v>
      </c>
      <c r="J52" s="244">
        <v>19.884</v>
      </c>
      <c r="K52" s="244">
        <v>0.68799999999999994</v>
      </c>
      <c r="L52" s="229">
        <v>161.471</v>
      </c>
      <c r="M52" s="229">
        <v>161.471</v>
      </c>
    </row>
    <row r="53" spans="1:13" s="2" customFormat="1" ht="17.100000000000001" hidden="1" customHeight="1" x14ac:dyDescent="0.25">
      <c r="A53" s="266">
        <v>37104</v>
      </c>
      <c r="B53" s="244">
        <v>31.859000000000002</v>
      </c>
      <c r="C53" s="244">
        <v>0.92</v>
      </c>
      <c r="D53" s="244">
        <v>0.873</v>
      </c>
      <c r="E53" s="244">
        <v>43.881</v>
      </c>
      <c r="F53" s="244">
        <v>0.79100000000000004</v>
      </c>
      <c r="G53" s="244">
        <v>11.465</v>
      </c>
      <c r="H53" s="244">
        <v>39.432000000000002</v>
      </c>
      <c r="I53" s="244">
        <v>59.322000000000003</v>
      </c>
      <c r="J53" s="244">
        <v>19.901</v>
      </c>
      <c r="K53" s="244">
        <v>0.871</v>
      </c>
      <c r="L53" s="229">
        <v>209.31500000000003</v>
      </c>
      <c r="M53" s="229">
        <v>208.51499999999999</v>
      </c>
    </row>
    <row r="54" spans="1:13" s="2" customFormat="1" ht="17.100000000000001" hidden="1" customHeight="1" x14ac:dyDescent="0.25">
      <c r="A54" s="266">
        <v>37135</v>
      </c>
      <c r="B54" s="244">
        <v>37.948</v>
      </c>
      <c r="C54" s="244">
        <v>1.643</v>
      </c>
      <c r="D54" s="244">
        <v>1.825</v>
      </c>
      <c r="E54" s="244">
        <v>38.817</v>
      </c>
      <c r="F54" s="244">
        <v>1.232</v>
      </c>
      <c r="G54" s="244">
        <v>11.039</v>
      </c>
      <c r="H54" s="244">
        <v>32.536999999999999</v>
      </c>
      <c r="I54" s="244">
        <v>31.433</v>
      </c>
      <c r="J54" s="244">
        <v>16.024000000000001</v>
      </c>
      <c r="K54" s="244">
        <v>0.48699999999999999</v>
      </c>
      <c r="L54" s="229">
        <v>172.98499999999999</v>
      </c>
      <c r="M54" s="229">
        <v>172.98500000000001</v>
      </c>
    </row>
    <row r="55" spans="1:13" s="2" customFormat="1" ht="17.100000000000001" hidden="1" customHeight="1" x14ac:dyDescent="0.25">
      <c r="A55" s="266">
        <v>37165</v>
      </c>
      <c r="B55" s="244">
        <v>29.138999999999999</v>
      </c>
      <c r="C55" s="244">
        <v>1.5009999999999999</v>
      </c>
      <c r="D55" s="244">
        <v>0.85499999999999998</v>
      </c>
      <c r="E55" s="244">
        <v>67.844999999999999</v>
      </c>
      <c r="F55" s="244">
        <v>2.2709999999999999</v>
      </c>
      <c r="G55" s="244">
        <v>12.574</v>
      </c>
      <c r="H55" s="244">
        <v>38.646999999999998</v>
      </c>
      <c r="I55" s="244">
        <v>34.189</v>
      </c>
      <c r="J55" s="244">
        <v>27.734000000000002</v>
      </c>
      <c r="K55" s="244">
        <v>0.66</v>
      </c>
      <c r="L55" s="229">
        <v>215.41500000000002</v>
      </c>
      <c r="M55" s="229">
        <v>215.41499999999999</v>
      </c>
    </row>
    <row r="56" spans="1:13" s="2" customFormat="1" ht="17.100000000000001" hidden="1" customHeight="1" x14ac:dyDescent="0.25">
      <c r="A56" s="266">
        <v>37196</v>
      </c>
      <c r="B56" s="244">
        <v>40.808999999999997</v>
      </c>
      <c r="C56" s="244">
        <v>1.0189999999999999</v>
      </c>
      <c r="D56" s="244">
        <v>0.83099999999999996</v>
      </c>
      <c r="E56" s="244">
        <v>50.281999999999996</v>
      </c>
      <c r="F56" s="244">
        <v>2.8159999999999998</v>
      </c>
      <c r="G56" s="244">
        <v>13.244</v>
      </c>
      <c r="H56" s="244">
        <v>40.866</v>
      </c>
      <c r="I56" s="244">
        <v>31.669</v>
      </c>
      <c r="J56" s="244">
        <v>20.634</v>
      </c>
      <c r="K56" s="244">
        <v>2.11</v>
      </c>
      <c r="L56" s="229">
        <v>204.28</v>
      </c>
      <c r="M56" s="229">
        <v>204.28</v>
      </c>
    </row>
    <row r="57" spans="1:13" s="2" customFormat="1" ht="17.100000000000001" hidden="1" customHeight="1" x14ac:dyDescent="0.25">
      <c r="A57" s="266">
        <v>37226</v>
      </c>
      <c r="B57" s="244">
        <v>21.266999999999999</v>
      </c>
      <c r="C57" s="244">
        <v>1.5960000000000001</v>
      </c>
      <c r="D57" s="244">
        <v>1.5109999999999999</v>
      </c>
      <c r="E57" s="244">
        <v>13.894</v>
      </c>
      <c r="F57" s="244">
        <v>0.57199999999999995</v>
      </c>
      <c r="G57" s="244">
        <v>12.003</v>
      </c>
      <c r="H57" s="244">
        <v>32.579000000000001</v>
      </c>
      <c r="I57" s="244">
        <v>42.747999999999998</v>
      </c>
      <c r="J57" s="244">
        <v>17.454999999999998</v>
      </c>
      <c r="K57" s="244">
        <v>0.46100000000000002</v>
      </c>
      <c r="L57" s="229">
        <v>144.08599999999998</v>
      </c>
      <c r="M57" s="229">
        <v>144.08600000000001</v>
      </c>
    </row>
    <row r="58" spans="1:13" s="2" customFormat="1" ht="17.100000000000001" hidden="1" customHeight="1" x14ac:dyDescent="0.25">
      <c r="A58" s="265">
        <v>37257</v>
      </c>
      <c r="B58" s="244">
        <v>28.436</v>
      </c>
      <c r="C58" s="244">
        <v>0.83299999999999996</v>
      </c>
      <c r="D58" s="244">
        <v>1.1719999999999999</v>
      </c>
      <c r="E58" s="244">
        <v>27.640999999999998</v>
      </c>
      <c r="F58" s="244">
        <v>1.395</v>
      </c>
      <c r="G58" s="244">
        <v>8.5009999999999994</v>
      </c>
      <c r="H58" s="244">
        <v>24.303000000000001</v>
      </c>
      <c r="I58" s="244">
        <v>31.178000000000001</v>
      </c>
      <c r="J58" s="244">
        <v>13.430999999999999</v>
      </c>
      <c r="K58" s="244">
        <v>0.77400000000000002</v>
      </c>
      <c r="L58" s="229">
        <v>137.66400000000002</v>
      </c>
      <c r="M58" s="229">
        <v>137.66399999999999</v>
      </c>
    </row>
    <row r="59" spans="1:13" s="2" customFormat="1" ht="17.100000000000001" hidden="1" customHeight="1" x14ac:dyDescent="0.25">
      <c r="A59" s="266">
        <v>37288</v>
      </c>
      <c r="B59" s="244">
        <v>17.757999999999999</v>
      </c>
      <c r="C59" s="244">
        <v>1.272</v>
      </c>
      <c r="D59" s="244">
        <v>0.73699999999999999</v>
      </c>
      <c r="E59" s="244">
        <v>19.295000000000002</v>
      </c>
      <c r="F59" s="244">
        <v>0.34200000000000003</v>
      </c>
      <c r="G59" s="244">
        <v>13.282</v>
      </c>
      <c r="H59" s="244">
        <v>26.584</v>
      </c>
      <c r="I59" s="244">
        <v>28.733000000000001</v>
      </c>
      <c r="J59" s="244">
        <v>11.462</v>
      </c>
      <c r="K59" s="244">
        <v>0.51100000000000001</v>
      </c>
      <c r="L59" s="229">
        <v>119.976</v>
      </c>
      <c r="M59" s="229">
        <v>119.476</v>
      </c>
    </row>
    <row r="60" spans="1:13" s="2" customFormat="1" ht="17.100000000000001" hidden="1" customHeight="1" x14ac:dyDescent="0.25">
      <c r="A60" s="266">
        <v>37316</v>
      </c>
      <c r="B60" s="244">
        <v>16.698</v>
      </c>
      <c r="C60" s="244">
        <v>0.92400000000000004</v>
      </c>
      <c r="D60" s="244">
        <v>1.4650000000000001</v>
      </c>
      <c r="E60" s="244">
        <v>33.360999999999997</v>
      </c>
      <c r="F60" s="244">
        <v>1.198</v>
      </c>
      <c r="G60" s="244">
        <v>13.691000000000001</v>
      </c>
      <c r="H60" s="244">
        <v>31.388999999999999</v>
      </c>
      <c r="I60" s="244">
        <v>29.945</v>
      </c>
      <c r="J60" s="244">
        <v>14.584</v>
      </c>
      <c r="K60" s="244">
        <v>0.39500000000000002</v>
      </c>
      <c r="L60" s="229">
        <v>143.65</v>
      </c>
      <c r="M60" s="229">
        <v>143.65</v>
      </c>
    </row>
    <row r="61" spans="1:13" s="2" customFormat="1" ht="17.100000000000001" hidden="1" customHeight="1" x14ac:dyDescent="0.25">
      <c r="A61" s="266">
        <v>37347</v>
      </c>
      <c r="B61" s="244">
        <v>22.488</v>
      </c>
      <c r="C61" s="244">
        <v>0.92800000000000005</v>
      </c>
      <c r="D61" s="244">
        <v>0.76900000000000002</v>
      </c>
      <c r="E61" s="244">
        <v>45.18</v>
      </c>
      <c r="F61" s="244">
        <v>0.57099999999999995</v>
      </c>
      <c r="G61" s="244">
        <v>11.882999999999999</v>
      </c>
      <c r="H61" s="244">
        <v>34.363999999999997</v>
      </c>
      <c r="I61" s="244">
        <v>48.110999999999997</v>
      </c>
      <c r="J61" s="244">
        <v>18.425999999999998</v>
      </c>
      <c r="K61" s="244">
        <v>0.65600000000000003</v>
      </c>
      <c r="L61" s="229">
        <v>183.376</v>
      </c>
      <c r="M61" s="229">
        <v>183.376</v>
      </c>
    </row>
    <row r="62" spans="1:13" s="2" customFormat="1" ht="17.100000000000001" hidden="1" customHeight="1" x14ac:dyDescent="0.25">
      <c r="A62" s="266">
        <v>37377</v>
      </c>
      <c r="B62" s="244">
        <v>4.532</v>
      </c>
      <c r="C62" s="244">
        <v>0.59799999999999998</v>
      </c>
      <c r="D62" s="244">
        <v>0.30299999999999999</v>
      </c>
      <c r="E62" s="244">
        <v>16.161999999999999</v>
      </c>
      <c r="F62" s="244">
        <v>1.415</v>
      </c>
      <c r="G62" s="244">
        <v>3.4329999999999998</v>
      </c>
      <c r="H62" s="244">
        <v>5.5869999999999997</v>
      </c>
      <c r="I62" s="244">
        <v>6.5830000000000002</v>
      </c>
      <c r="J62" s="244">
        <v>3.056</v>
      </c>
      <c r="K62" s="244">
        <v>4.2999999999999997E-2</v>
      </c>
      <c r="L62" s="229">
        <v>41.711999999999996</v>
      </c>
      <c r="M62" s="229">
        <v>41.712000000000003</v>
      </c>
    </row>
    <row r="63" spans="1:13" s="2" customFormat="1" ht="17.100000000000001" hidden="1" customHeight="1" x14ac:dyDescent="0.25">
      <c r="A63" s="266">
        <v>37408</v>
      </c>
      <c r="B63" s="244">
        <v>22.45</v>
      </c>
      <c r="C63" s="244">
        <v>1.1850000000000001</v>
      </c>
      <c r="D63" s="244">
        <v>0.93600000000000005</v>
      </c>
      <c r="E63" s="244">
        <v>31.449000000000002</v>
      </c>
      <c r="F63" s="244">
        <v>2.3719999999999999</v>
      </c>
      <c r="G63" s="244">
        <v>12.894</v>
      </c>
      <c r="H63" s="244">
        <v>36.881999999999998</v>
      </c>
      <c r="I63" s="244">
        <v>32.593000000000004</v>
      </c>
      <c r="J63" s="244">
        <v>16.931000000000001</v>
      </c>
      <c r="K63" s="244">
        <v>0.64600000000000002</v>
      </c>
      <c r="L63" s="229">
        <v>158.33800000000002</v>
      </c>
      <c r="M63" s="229">
        <v>158.33799999999999</v>
      </c>
    </row>
    <row r="64" spans="1:13" s="2" customFormat="1" ht="17.100000000000001" hidden="1" customHeight="1" x14ac:dyDescent="0.25">
      <c r="A64" s="266">
        <v>37438</v>
      </c>
      <c r="B64" s="244">
        <v>30.503</v>
      </c>
      <c r="C64" s="244">
        <v>1.395</v>
      </c>
      <c r="D64" s="244">
        <v>0.96699999999999997</v>
      </c>
      <c r="E64" s="244">
        <v>78.834000000000003</v>
      </c>
      <c r="F64" s="244">
        <v>1.4890000000000001</v>
      </c>
      <c r="G64" s="244">
        <v>13.138999999999999</v>
      </c>
      <c r="H64" s="244">
        <v>39.055</v>
      </c>
      <c r="I64" s="244">
        <v>42.826000000000001</v>
      </c>
      <c r="J64" s="244">
        <v>21.035</v>
      </c>
      <c r="K64" s="244">
        <v>0.35899999999999999</v>
      </c>
      <c r="L64" s="229">
        <v>229.602</v>
      </c>
      <c r="M64" s="229">
        <v>229.602</v>
      </c>
    </row>
    <row r="65" spans="1:13" s="2" customFormat="1" ht="17.100000000000001" hidden="1" customHeight="1" x14ac:dyDescent="0.25">
      <c r="A65" s="266">
        <v>37469</v>
      </c>
      <c r="B65" s="244">
        <v>43.121000000000002</v>
      </c>
      <c r="C65" s="244">
        <v>1.556</v>
      </c>
      <c r="D65" s="244">
        <v>2.0339999999999998</v>
      </c>
      <c r="E65" s="244">
        <v>26.056999999999999</v>
      </c>
      <c r="F65" s="244">
        <v>0.54100000000000004</v>
      </c>
      <c r="G65" s="244">
        <v>13.015000000000001</v>
      </c>
      <c r="H65" s="244">
        <v>36.954999999999998</v>
      </c>
      <c r="I65" s="244">
        <v>36.594999999999999</v>
      </c>
      <c r="J65" s="244">
        <v>19.625</v>
      </c>
      <c r="K65" s="244">
        <v>1.0429999999999999</v>
      </c>
      <c r="L65" s="229">
        <v>180.542</v>
      </c>
      <c r="M65" s="229">
        <v>180.542</v>
      </c>
    </row>
    <row r="66" spans="1:13" s="2" customFormat="1" ht="17.100000000000001" hidden="1" customHeight="1" x14ac:dyDescent="0.25">
      <c r="A66" s="266">
        <v>37500</v>
      </c>
      <c r="B66" s="244">
        <v>22.946999999999999</v>
      </c>
      <c r="C66" s="244">
        <v>1.7050000000000001</v>
      </c>
      <c r="D66" s="244">
        <v>1.532</v>
      </c>
      <c r="E66" s="244">
        <v>37.863</v>
      </c>
      <c r="F66" s="244">
        <v>1.532</v>
      </c>
      <c r="G66" s="244">
        <v>13.682</v>
      </c>
      <c r="H66" s="244">
        <v>37.143000000000001</v>
      </c>
      <c r="I66" s="244">
        <v>38.448</v>
      </c>
      <c r="J66" s="244">
        <v>18.422999999999998</v>
      </c>
      <c r="K66" s="244">
        <v>0.51100000000000001</v>
      </c>
      <c r="L66" s="229">
        <v>173.786</v>
      </c>
      <c r="M66" s="229">
        <v>173.18600000000001</v>
      </c>
    </row>
    <row r="67" spans="1:13" s="2" customFormat="1" ht="17.100000000000001" hidden="1" customHeight="1" x14ac:dyDescent="0.25">
      <c r="A67" s="266">
        <v>37530</v>
      </c>
      <c r="B67" s="244">
        <v>36.83</v>
      </c>
      <c r="C67" s="244">
        <v>2.4350000000000001</v>
      </c>
      <c r="D67" s="244">
        <v>1.2649999999999999</v>
      </c>
      <c r="E67" s="244">
        <v>27.687999999999999</v>
      </c>
      <c r="F67" s="244">
        <v>1.7090000000000001</v>
      </c>
      <c r="G67" s="244">
        <v>14.484</v>
      </c>
      <c r="H67" s="244">
        <v>38.710999999999999</v>
      </c>
      <c r="I67" s="244">
        <v>50.113</v>
      </c>
      <c r="J67" s="244">
        <v>22.692</v>
      </c>
      <c r="K67" s="244">
        <v>0.55400000000000005</v>
      </c>
      <c r="L67" s="229">
        <v>196.48100000000002</v>
      </c>
      <c r="M67" s="229">
        <v>196.48099999999999</v>
      </c>
    </row>
    <row r="68" spans="1:13" s="2" customFormat="1" ht="17.100000000000001" hidden="1" customHeight="1" x14ac:dyDescent="0.25">
      <c r="A68" s="266">
        <v>37561</v>
      </c>
      <c r="B68" s="244">
        <v>40.75</v>
      </c>
      <c r="C68" s="244">
        <v>1.86</v>
      </c>
      <c r="D68" s="244">
        <v>1.0209999999999999</v>
      </c>
      <c r="E68" s="244">
        <v>63.253</v>
      </c>
      <c r="F68" s="244">
        <v>1.851</v>
      </c>
      <c r="G68" s="244">
        <v>13.449</v>
      </c>
      <c r="H68" s="244">
        <v>34.402000000000001</v>
      </c>
      <c r="I68" s="244">
        <v>40.447000000000003</v>
      </c>
      <c r="J68" s="244">
        <v>21.61</v>
      </c>
      <c r="K68" s="244">
        <v>0.47199999999999998</v>
      </c>
      <c r="L68" s="229">
        <v>219.11500000000001</v>
      </c>
      <c r="M68" s="229">
        <v>219.11500000000001</v>
      </c>
    </row>
    <row r="69" spans="1:13" s="2" customFormat="1" ht="17.100000000000001" hidden="1" customHeight="1" x14ac:dyDescent="0.25">
      <c r="A69" s="266">
        <v>37591</v>
      </c>
      <c r="B69" s="244">
        <v>28.306999999999999</v>
      </c>
      <c r="C69" s="244">
        <v>1.5620000000000001</v>
      </c>
      <c r="D69" s="244">
        <v>1.599</v>
      </c>
      <c r="E69" s="244">
        <v>28.626999999999999</v>
      </c>
      <c r="F69" s="244">
        <v>0.99199999999999999</v>
      </c>
      <c r="G69" s="244">
        <v>16.074999999999999</v>
      </c>
      <c r="H69" s="244">
        <v>39.554000000000002</v>
      </c>
      <c r="I69" s="244">
        <v>43.488</v>
      </c>
      <c r="J69" s="244">
        <v>24.902999999999999</v>
      </c>
      <c r="K69" s="244">
        <v>0.65200000000000002</v>
      </c>
      <c r="L69" s="229">
        <v>185.75899999999999</v>
      </c>
      <c r="M69" s="229">
        <v>185.75899999999999</v>
      </c>
    </row>
    <row r="70" spans="1:13" s="2" customFormat="1" ht="17.100000000000001" hidden="1" customHeight="1" x14ac:dyDescent="0.25">
      <c r="A70" s="265">
        <v>37622</v>
      </c>
      <c r="B70" s="244">
        <v>18.364000000000001</v>
      </c>
      <c r="C70" s="244">
        <v>1.254</v>
      </c>
      <c r="D70" s="244">
        <v>1.754</v>
      </c>
      <c r="E70" s="244">
        <v>22.626000000000001</v>
      </c>
      <c r="F70" s="244">
        <v>2.5009999999999999</v>
      </c>
      <c r="G70" s="244">
        <v>13.667999999999999</v>
      </c>
      <c r="H70" s="244">
        <v>26.524000000000001</v>
      </c>
      <c r="I70" s="244">
        <v>33.409999999999997</v>
      </c>
      <c r="J70" s="244">
        <v>15.175000000000001</v>
      </c>
      <c r="K70" s="244">
        <v>1.0640000000000001</v>
      </c>
      <c r="L70" s="229">
        <v>136.34</v>
      </c>
      <c r="M70" s="229">
        <v>136.34</v>
      </c>
    </row>
    <row r="71" spans="1:13" s="2" customFormat="1" ht="17.100000000000001" hidden="1" customHeight="1" x14ac:dyDescent="0.25">
      <c r="A71" s="266">
        <v>37653</v>
      </c>
      <c r="B71" s="244">
        <v>30.291</v>
      </c>
      <c r="C71" s="244">
        <v>0.8</v>
      </c>
      <c r="D71" s="244">
        <v>0.64100000000000001</v>
      </c>
      <c r="E71" s="244">
        <v>35.537999999999997</v>
      </c>
      <c r="F71" s="244">
        <v>1.4930000000000001</v>
      </c>
      <c r="G71" s="244">
        <v>12.92</v>
      </c>
      <c r="H71" s="244">
        <v>36.311</v>
      </c>
      <c r="I71" s="244">
        <v>36.658999999999999</v>
      </c>
      <c r="J71" s="244">
        <v>13.776</v>
      </c>
      <c r="K71" s="244">
        <v>0.755</v>
      </c>
      <c r="L71" s="229">
        <v>169.18399999999997</v>
      </c>
      <c r="M71" s="229">
        <v>169.184</v>
      </c>
    </row>
    <row r="72" spans="1:13" s="2" customFormat="1" ht="17.100000000000001" hidden="1" customHeight="1" x14ac:dyDescent="0.25">
      <c r="A72" s="266">
        <v>37681</v>
      </c>
      <c r="B72" s="244">
        <v>27.733000000000001</v>
      </c>
      <c r="C72" s="244">
        <v>1.3340000000000001</v>
      </c>
      <c r="D72" s="244">
        <v>1.119</v>
      </c>
      <c r="E72" s="244">
        <v>42.457000000000001</v>
      </c>
      <c r="F72" s="244">
        <v>0.51500000000000001</v>
      </c>
      <c r="G72" s="244">
        <v>15.515000000000001</v>
      </c>
      <c r="H72" s="244">
        <v>32.887</v>
      </c>
      <c r="I72" s="244">
        <v>34.116999999999997</v>
      </c>
      <c r="J72" s="244">
        <v>18.186</v>
      </c>
      <c r="K72" s="244">
        <v>0.55700000000000005</v>
      </c>
      <c r="L72" s="229">
        <v>174.42</v>
      </c>
      <c r="M72" s="229">
        <v>174.42</v>
      </c>
    </row>
    <row r="73" spans="1:13" s="2" customFormat="1" ht="17.100000000000001" hidden="1" customHeight="1" x14ac:dyDescent="0.25">
      <c r="A73" s="266">
        <v>37712</v>
      </c>
      <c r="B73" s="244">
        <v>24.283000000000001</v>
      </c>
      <c r="C73" s="244">
        <v>0.76100000000000001</v>
      </c>
      <c r="D73" s="244">
        <v>0.97799999999999998</v>
      </c>
      <c r="E73" s="244">
        <v>50.152999999999999</v>
      </c>
      <c r="F73" s="244">
        <v>3.05</v>
      </c>
      <c r="G73" s="244">
        <v>13.548</v>
      </c>
      <c r="H73" s="244">
        <v>39.877000000000002</v>
      </c>
      <c r="I73" s="244">
        <v>101.627</v>
      </c>
      <c r="J73" s="244">
        <v>18.559000000000001</v>
      </c>
      <c r="K73" s="244">
        <v>0.39900000000000002</v>
      </c>
      <c r="L73" s="229">
        <v>253.23500000000001</v>
      </c>
      <c r="M73" s="229">
        <v>149.935</v>
      </c>
    </row>
    <row r="74" spans="1:13" s="2" customFormat="1" ht="17.100000000000001" hidden="1" customHeight="1" x14ac:dyDescent="0.25">
      <c r="A74" s="266">
        <v>37742</v>
      </c>
      <c r="B74" s="244">
        <v>28.878</v>
      </c>
      <c r="C74" s="244">
        <v>1.22</v>
      </c>
      <c r="D74" s="244">
        <v>1.155</v>
      </c>
      <c r="E74" s="244">
        <v>43.225999999999999</v>
      </c>
      <c r="F74" s="244">
        <v>0.44700000000000001</v>
      </c>
      <c r="G74" s="244">
        <v>14.112</v>
      </c>
      <c r="H74" s="244">
        <v>41.253999999999998</v>
      </c>
      <c r="I74" s="244">
        <v>41.966999999999999</v>
      </c>
      <c r="J74" s="244">
        <v>21.352</v>
      </c>
      <c r="K74" s="244">
        <v>0.66</v>
      </c>
      <c r="L74" s="229">
        <v>194.27100000000002</v>
      </c>
      <c r="M74" s="229">
        <v>194.27099999999999</v>
      </c>
    </row>
    <row r="75" spans="1:13" s="2" customFormat="1" ht="17.100000000000001" hidden="1" customHeight="1" x14ac:dyDescent="0.25">
      <c r="A75" s="266">
        <v>37773</v>
      </c>
      <c r="B75" s="244">
        <v>23.754999999999999</v>
      </c>
      <c r="C75" s="244">
        <v>1.385</v>
      </c>
      <c r="D75" s="244">
        <v>2.4700000000000002</v>
      </c>
      <c r="E75" s="244">
        <v>38.005000000000003</v>
      </c>
      <c r="F75" s="244">
        <v>1.548</v>
      </c>
      <c r="G75" s="244">
        <v>12.807</v>
      </c>
      <c r="H75" s="244">
        <v>40.36</v>
      </c>
      <c r="I75" s="244">
        <v>89.409000000000006</v>
      </c>
      <c r="J75" s="244">
        <v>20.917000000000002</v>
      </c>
      <c r="K75" s="244">
        <v>1.04</v>
      </c>
      <c r="L75" s="229">
        <v>231.69600000000003</v>
      </c>
      <c r="M75" s="229">
        <v>133.39599999999999</v>
      </c>
    </row>
    <row r="76" spans="1:13" s="2" customFormat="1" ht="17.100000000000001" hidden="1" customHeight="1" x14ac:dyDescent="0.25">
      <c r="A76" s="266">
        <v>37803</v>
      </c>
      <c r="B76" s="244">
        <v>33.392000000000003</v>
      </c>
      <c r="C76" s="244">
        <v>2.4849999999999999</v>
      </c>
      <c r="D76" s="244">
        <v>1.5529999999999999</v>
      </c>
      <c r="E76" s="244">
        <v>23.314</v>
      </c>
      <c r="F76" s="244">
        <v>1.411</v>
      </c>
      <c r="G76" s="244">
        <v>13.1</v>
      </c>
      <c r="H76" s="244">
        <v>47.725000000000001</v>
      </c>
      <c r="I76" s="244">
        <v>38.274000000000001</v>
      </c>
      <c r="J76" s="244">
        <v>22.268999999999998</v>
      </c>
      <c r="K76" s="244">
        <v>0.5</v>
      </c>
      <c r="L76" s="229">
        <v>184.023</v>
      </c>
      <c r="M76" s="229">
        <v>184.023</v>
      </c>
    </row>
    <row r="77" spans="1:13" s="2" customFormat="1" ht="17.100000000000001" hidden="1" customHeight="1" x14ac:dyDescent="0.25">
      <c r="A77" s="266">
        <v>37834</v>
      </c>
      <c r="B77" s="244">
        <v>31.739000000000001</v>
      </c>
      <c r="C77" s="244">
        <v>1.5649999999999999</v>
      </c>
      <c r="D77" s="244">
        <v>1.081</v>
      </c>
      <c r="E77" s="244">
        <v>43.957999999999998</v>
      </c>
      <c r="F77" s="244">
        <v>1.4450000000000001</v>
      </c>
      <c r="G77" s="244">
        <v>16.186</v>
      </c>
      <c r="H77" s="244">
        <v>35.755000000000003</v>
      </c>
      <c r="I77" s="244">
        <v>33.134999999999998</v>
      </c>
      <c r="J77" s="244">
        <v>19.114000000000001</v>
      </c>
      <c r="K77" s="244">
        <v>0.47499999999999998</v>
      </c>
      <c r="L77" s="229">
        <v>184.453</v>
      </c>
      <c r="M77" s="229">
        <v>184.453</v>
      </c>
    </row>
    <row r="78" spans="1:13" s="2" customFormat="1" ht="17.100000000000001" hidden="1" customHeight="1" x14ac:dyDescent="0.25">
      <c r="A78" s="266">
        <v>37865</v>
      </c>
      <c r="B78" s="244">
        <v>31.407</v>
      </c>
      <c r="C78" s="244">
        <v>1.657</v>
      </c>
      <c r="D78" s="244">
        <v>1.361</v>
      </c>
      <c r="E78" s="244">
        <v>34.890999999999998</v>
      </c>
      <c r="F78" s="244">
        <v>2.0659999999999998</v>
      </c>
      <c r="G78" s="244">
        <v>11.917</v>
      </c>
      <c r="H78" s="244">
        <v>35.200000000000003</v>
      </c>
      <c r="I78" s="244">
        <v>38.183999999999997</v>
      </c>
      <c r="J78" s="244">
        <v>23.186</v>
      </c>
      <c r="K78" s="244">
        <v>0.29199999999999998</v>
      </c>
      <c r="L78" s="229">
        <v>180.16100000000003</v>
      </c>
      <c r="M78" s="229">
        <v>180.161</v>
      </c>
    </row>
    <row r="79" spans="1:13" s="2" customFormat="1" ht="17.100000000000001" hidden="1" customHeight="1" x14ac:dyDescent="0.25">
      <c r="A79" s="266">
        <v>37895</v>
      </c>
      <c r="B79" s="244">
        <v>27.277999999999999</v>
      </c>
      <c r="C79" s="244">
        <v>1.609</v>
      </c>
      <c r="D79" s="244">
        <v>1.3640000000000001</v>
      </c>
      <c r="E79" s="244">
        <v>44.015000000000001</v>
      </c>
      <c r="F79" s="244">
        <v>1.865</v>
      </c>
      <c r="G79" s="244">
        <v>12.58</v>
      </c>
      <c r="H79" s="244">
        <v>37.404000000000003</v>
      </c>
      <c r="I79" s="244">
        <v>38.44</v>
      </c>
      <c r="J79" s="244">
        <v>22.831</v>
      </c>
      <c r="K79" s="244">
        <v>0.63700000000000001</v>
      </c>
      <c r="L79" s="229">
        <v>188.02300000000002</v>
      </c>
      <c r="M79" s="229">
        <v>188.023</v>
      </c>
    </row>
    <row r="80" spans="1:13" s="2" customFormat="1" ht="17.100000000000001" hidden="1" customHeight="1" x14ac:dyDescent="0.25">
      <c r="A80" s="266">
        <v>37926</v>
      </c>
      <c r="B80" s="244">
        <v>28.835999999999999</v>
      </c>
      <c r="C80" s="244">
        <v>1.6830000000000001</v>
      </c>
      <c r="D80" s="244">
        <v>1.51</v>
      </c>
      <c r="E80" s="244">
        <v>53.503</v>
      </c>
      <c r="F80" s="244">
        <v>1.5009999999999999</v>
      </c>
      <c r="G80" s="244">
        <v>12.045</v>
      </c>
      <c r="H80" s="244">
        <v>35.813000000000002</v>
      </c>
      <c r="I80" s="244">
        <v>38.710999999999999</v>
      </c>
      <c r="J80" s="244">
        <v>19.385999999999999</v>
      </c>
      <c r="K80" s="244">
        <v>0.443</v>
      </c>
      <c r="L80" s="229">
        <v>193.43099999999998</v>
      </c>
      <c r="M80" s="229">
        <v>193.43100000000001</v>
      </c>
    </row>
    <row r="81" spans="1:13" s="2" customFormat="1" ht="17.100000000000001" hidden="1" customHeight="1" x14ac:dyDescent="0.25">
      <c r="A81" s="266">
        <v>37956</v>
      </c>
      <c r="B81" s="244">
        <v>29.286999999999999</v>
      </c>
      <c r="C81" s="244">
        <v>1.7689999999999999</v>
      </c>
      <c r="D81" s="244">
        <v>1.34</v>
      </c>
      <c r="E81" s="244">
        <v>31.268999999999998</v>
      </c>
      <c r="F81" s="244">
        <v>3.0419999999999998</v>
      </c>
      <c r="G81" s="244">
        <v>14.369</v>
      </c>
      <c r="H81" s="244">
        <v>36.341999999999999</v>
      </c>
      <c r="I81" s="244">
        <v>55.512999999999998</v>
      </c>
      <c r="J81" s="244">
        <v>21.984000000000002</v>
      </c>
      <c r="K81" s="244">
        <v>0.57699999999999996</v>
      </c>
      <c r="L81" s="229">
        <v>195.49200000000002</v>
      </c>
      <c r="M81" s="229">
        <v>195.49199999999999</v>
      </c>
    </row>
    <row r="82" spans="1:13" s="2" customFormat="1" ht="17.100000000000001" hidden="1" customHeight="1" x14ac:dyDescent="0.25">
      <c r="A82" s="265">
        <v>37987</v>
      </c>
      <c r="B82" s="244">
        <v>23.081</v>
      </c>
      <c r="C82" s="244">
        <v>0.85499999999999998</v>
      </c>
      <c r="D82" s="244">
        <v>1.05</v>
      </c>
      <c r="E82" s="244">
        <v>35.673999999999999</v>
      </c>
      <c r="F82" s="244">
        <v>0.65200000000000002</v>
      </c>
      <c r="G82" s="244">
        <v>11.289</v>
      </c>
      <c r="H82" s="244">
        <v>35.692</v>
      </c>
      <c r="I82" s="267">
        <v>34.918999999999997</v>
      </c>
      <c r="J82" s="244">
        <v>16.023</v>
      </c>
      <c r="K82" s="244">
        <v>0.505</v>
      </c>
      <c r="L82" s="229">
        <v>159.74</v>
      </c>
      <c r="M82" s="229">
        <v>159.74</v>
      </c>
    </row>
    <row r="83" spans="1:13" s="2" customFormat="1" ht="17.100000000000001" hidden="1" customHeight="1" x14ac:dyDescent="0.25">
      <c r="A83" s="266">
        <v>38018</v>
      </c>
      <c r="B83" s="244">
        <v>29.073</v>
      </c>
      <c r="C83" s="244">
        <v>1.3779999999999999</v>
      </c>
      <c r="D83" s="244">
        <v>1.4870000000000001</v>
      </c>
      <c r="E83" s="244">
        <v>41.89</v>
      </c>
      <c r="F83" s="244">
        <v>1.284</v>
      </c>
      <c r="G83" s="244">
        <v>12.535</v>
      </c>
      <c r="H83" s="244">
        <v>31.564</v>
      </c>
      <c r="I83" s="267">
        <v>57.430999999999997</v>
      </c>
      <c r="J83" s="244">
        <v>17.015000000000001</v>
      </c>
      <c r="K83" s="244">
        <v>1.091</v>
      </c>
      <c r="L83" s="229">
        <v>194.74799999999999</v>
      </c>
      <c r="M83" s="229">
        <v>194.74799999999999</v>
      </c>
    </row>
    <row r="84" spans="1:13" s="2" customFormat="1" ht="17.100000000000001" hidden="1" customHeight="1" x14ac:dyDescent="0.25">
      <c r="A84" s="266">
        <v>38047</v>
      </c>
      <c r="B84" s="244">
        <v>25.023</v>
      </c>
      <c r="C84" s="244">
        <v>1.6779999999999999</v>
      </c>
      <c r="D84" s="244">
        <v>1.2</v>
      </c>
      <c r="E84" s="244">
        <v>44.981999999999999</v>
      </c>
      <c r="F84" s="244">
        <v>0.34100000000000003</v>
      </c>
      <c r="G84" s="244">
        <v>16.568999999999999</v>
      </c>
      <c r="H84" s="244">
        <v>37.357999999999997</v>
      </c>
      <c r="I84" s="267">
        <v>39.802999999999997</v>
      </c>
      <c r="J84" s="244">
        <v>18.902000000000001</v>
      </c>
      <c r="K84" s="244">
        <v>0.58699999999999997</v>
      </c>
      <c r="L84" s="229">
        <v>186.44300000000001</v>
      </c>
      <c r="M84" s="229">
        <v>186.44300000000001</v>
      </c>
    </row>
    <row r="85" spans="1:13" s="2" customFormat="1" ht="17.100000000000001" hidden="1" customHeight="1" x14ac:dyDescent="0.25">
      <c r="A85" s="266">
        <v>38078</v>
      </c>
      <c r="B85" s="244">
        <v>24.041</v>
      </c>
      <c r="C85" s="244">
        <v>1.7270000000000001</v>
      </c>
      <c r="D85" s="244">
        <v>1.198</v>
      </c>
      <c r="E85" s="244">
        <v>29.809000000000001</v>
      </c>
      <c r="F85" s="244">
        <v>1.4039999999999999</v>
      </c>
      <c r="G85" s="244">
        <v>12.93</v>
      </c>
      <c r="H85" s="244">
        <v>36.262999999999998</v>
      </c>
      <c r="I85" s="267">
        <v>40.18</v>
      </c>
      <c r="J85" s="244">
        <v>19.37</v>
      </c>
      <c r="K85" s="244">
        <v>0.88800000000000001</v>
      </c>
      <c r="L85" s="229">
        <v>167.81</v>
      </c>
      <c r="M85" s="229">
        <v>167.81</v>
      </c>
    </row>
    <row r="86" spans="1:13" s="2" customFormat="1" ht="17.100000000000001" hidden="1" customHeight="1" x14ac:dyDescent="0.25">
      <c r="A86" s="266">
        <v>38108</v>
      </c>
      <c r="B86" s="244">
        <v>22.873000000000001</v>
      </c>
      <c r="C86" s="244">
        <v>1.66</v>
      </c>
      <c r="D86" s="244">
        <v>1.0329999999999999</v>
      </c>
      <c r="E86" s="244">
        <v>31.584</v>
      </c>
      <c r="F86" s="244">
        <v>1.137</v>
      </c>
      <c r="G86" s="244">
        <v>15.568</v>
      </c>
      <c r="H86" s="244">
        <v>47.482999999999997</v>
      </c>
      <c r="I86" s="267">
        <v>40.107999999999997</v>
      </c>
      <c r="J86" s="244">
        <v>21.962</v>
      </c>
      <c r="K86" s="244">
        <v>2.34</v>
      </c>
      <c r="L86" s="229">
        <v>185.74800000000002</v>
      </c>
      <c r="M86" s="229">
        <v>185.74800000000002</v>
      </c>
    </row>
    <row r="87" spans="1:13" s="2" customFormat="1" ht="17.100000000000001" hidden="1" customHeight="1" x14ac:dyDescent="0.25">
      <c r="A87" s="266">
        <v>38139</v>
      </c>
      <c r="B87" s="244">
        <v>34.700000000000003</v>
      </c>
      <c r="C87" s="244">
        <v>1.423</v>
      </c>
      <c r="D87" s="244">
        <v>1.2849999999999999</v>
      </c>
      <c r="E87" s="244">
        <v>54.264000000000003</v>
      </c>
      <c r="F87" s="244">
        <v>1.177</v>
      </c>
      <c r="G87" s="244">
        <v>26.183</v>
      </c>
      <c r="H87" s="244">
        <v>40.378</v>
      </c>
      <c r="I87" s="267">
        <v>45.77</v>
      </c>
      <c r="J87" s="244">
        <v>22.704999999999998</v>
      </c>
      <c r="K87" s="244">
        <v>0.84499999999999997</v>
      </c>
      <c r="L87" s="229">
        <v>228.73</v>
      </c>
      <c r="M87" s="229">
        <v>228.73</v>
      </c>
    </row>
    <row r="88" spans="1:13" s="2" customFormat="1" ht="17.100000000000001" hidden="1" customHeight="1" x14ac:dyDescent="0.25">
      <c r="A88" s="266">
        <v>38169</v>
      </c>
      <c r="B88" s="244">
        <v>28.22</v>
      </c>
      <c r="C88" s="244">
        <v>1.65</v>
      </c>
      <c r="D88" s="244">
        <v>4.1239999999999997</v>
      </c>
      <c r="E88" s="244">
        <v>49.365000000000002</v>
      </c>
      <c r="F88" s="244">
        <v>2.266</v>
      </c>
      <c r="G88" s="244">
        <v>13.82</v>
      </c>
      <c r="H88" s="244">
        <v>43.067999999999998</v>
      </c>
      <c r="I88" s="267">
        <v>38.805</v>
      </c>
      <c r="J88" s="244">
        <v>21.036000000000001</v>
      </c>
      <c r="K88" s="244">
        <v>0.497</v>
      </c>
      <c r="L88" s="229">
        <v>202.85099999999997</v>
      </c>
      <c r="M88" s="229">
        <v>202.85099999999997</v>
      </c>
    </row>
    <row r="89" spans="1:13" s="2" customFormat="1" ht="17.100000000000001" hidden="1" customHeight="1" x14ac:dyDescent="0.25">
      <c r="A89" s="266">
        <v>38200</v>
      </c>
      <c r="B89" s="244">
        <v>31.076000000000001</v>
      </c>
      <c r="C89" s="244">
        <v>1.9650000000000001</v>
      </c>
      <c r="D89" s="244">
        <v>2.5840000000000001</v>
      </c>
      <c r="E89" s="244">
        <v>39.423999999999999</v>
      </c>
      <c r="F89" s="244">
        <v>2.024</v>
      </c>
      <c r="G89" s="244">
        <v>15.829000000000001</v>
      </c>
      <c r="H89" s="244">
        <v>47.600999999999999</v>
      </c>
      <c r="I89" s="267">
        <v>41.381</v>
      </c>
      <c r="J89" s="244">
        <v>24.15</v>
      </c>
      <c r="K89" s="244">
        <v>0.50900000000000001</v>
      </c>
      <c r="L89" s="229">
        <v>206.54300000000001</v>
      </c>
      <c r="M89" s="229">
        <v>206.54300000000001</v>
      </c>
    </row>
    <row r="90" spans="1:13" s="2" customFormat="1" ht="17.100000000000001" hidden="1" customHeight="1" x14ac:dyDescent="0.25">
      <c r="A90" s="266">
        <v>38231</v>
      </c>
      <c r="B90" s="244">
        <v>31.209</v>
      </c>
      <c r="C90" s="244">
        <v>1.8360000000000001</v>
      </c>
      <c r="D90" s="244">
        <v>2.202</v>
      </c>
      <c r="E90" s="244">
        <v>67.569999999999993</v>
      </c>
      <c r="F90" s="244">
        <v>0.96899999999999997</v>
      </c>
      <c r="G90" s="244">
        <v>16.190999999999999</v>
      </c>
      <c r="H90" s="244">
        <v>43.012999999999998</v>
      </c>
      <c r="I90" s="267">
        <v>48.716000000000001</v>
      </c>
      <c r="J90" s="244">
        <v>22.013999999999999</v>
      </c>
      <c r="K90" s="244">
        <v>1.903</v>
      </c>
      <c r="L90" s="229">
        <v>235.62299999999999</v>
      </c>
      <c r="M90" s="229">
        <v>235.62299999999999</v>
      </c>
    </row>
    <row r="91" spans="1:13" s="2" customFormat="1" ht="17.100000000000001" hidden="1" customHeight="1" x14ac:dyDescent="0.25">
      <c r="A91" s="266">
        <v>38261</v>
      </c>
      <c r="B91" s="2">
        <v>32.47</v>
      </c>
      <c r="C91" s="244">
        <v>2.3730000000000002</v>
      </c>
      <c r="D91" s="244">
        <v>0.92400000000000004</v>
      </c>
      <c r="E91" s="244">
        <v>49.890999999999998</v>
      </c>
      <c r="F91" s="244">
        <v>1.244</v>
      </c>
      <c r="G91" s="244">
        <v>20.039000000000001</v>
      </c>
      <c r="H91" s="244">
        <v>37.265999999999998</v>
      </c>
      <c r="I91" s="267">
        <v>55.682000000000002</v>
      </c>
      <c r="J91" s="244">
        <v>22.902999999999999</v>
      </c>
      <c r="K91" s="244">
        <v>0.74964399999999998</v>
      </c>
      <c r="L91" s="229">
        <v>223.54164400000002</v>
      </c>
      <c r="M91" s="229">
        <v>223.54164400000002</v>
      </c>
    </row>
    <row r="92" spans="1:13" s="2" customFormat="1" ht="17.100000000000001" hidden="1" customHeight="1" x14ac:dyDescent="0.25">
      <c r="A92" s="266">
        <v>38292</v>
      </c>
      <c r="B92" s="244">
        <v>36.999000000000002</v>
      </c>
      <c r="C92" s="244">
        <v>1.837</v>
      </c>
      <c r="D92" s="244">
        <v>1.988</v>
      </c>
      <c r="E92" s="244">
        <v>74.596000000000004</v>
      </c>
      <c r="F92" s="244">
        <v>2.4569999999999999</v>
      </c>
      <c r="G92" s="244">
        <v>17.260999999999999</v>
      </c>
      <c r="H92" s="244">
        <v>45.293999999999997</v>
      </c>
      <c r="I92" s="267">
        <v>50.526000000000003</v>
      </c>
      <c r="J92" s="244">
        <v>22.518999999999998</v>
      </c>
      <c r="K92" s="244">
        <v>0.55200000000000005</v>
      </c>
      <c r="L92" s="229">
        <v>254.029</v>
      </c>
      <c r="M92" s="229">
        <v>254.029</v>
      </c>
    </row>
    <row r="93" spans="1:13" s="2" customFormat="1" ht="17.100000000000001" hidden="1" customHeight="1" x14ac:dyDescent="0.25">
      <c r="A93" s="266">
        <v>38322</v>
      </c>
      <c r="B93" s="244">
        <v>32.895000000000003</v>
      </c>
      <c r="C93" s="244">
        <v>2.0110000000000001</v>
      </c>
      <c r="D93" s="244">
        <v>1.1220000000000001</v>
      </c>
      <c r="E93" s="244">
        <v>67.930999999999997</v>
      </c>
      <c r="F93" s="244">
        <v>0.83399999999999996</v>
      </c>
      <c r="G93" s="244">
        <v>18.253</v>
      </c>
      <c r="H93" s="244">
        <v>41.219000000000001</v>
      </c>
      <c r="I93" s="267">
        <v>65.807000000000002</v>
      </c>
      <c r="J93" s="244">
        <v>24.917999999999999</v>
      </c>
      <c r="K93" s="244">
        <v>0.84319100000000002</v>
      </c>
      <c r="L93" s="229">
        <v>255.73319100000001</v>
      </c>
      <c r="M93" s="229">
        <v>255.73319100000001</v>
      </c>
    </row>
    <row r="94" spans="1:13" s="2" customFormat="1" ht="17.100000000000001" hidden="1" customHeight="1" x14ac:dyDescent="0.25">
      <c r="A94" s="265">
        <v>38353</v>
      </c>
      <c r="B94" s="244">
        <v>23.739000000000001</v>
      </c>
      <c r="C94" s="244">
        <v>1.431</v>
      </c>
      <c r="D94" s="244">
        <v>1.47</v>
      </c>
      <c r="E94" s="244">
        <v>71.768000000000001</v>
      </c>
      <c r="F94" s="244">
        <v>3.2789999999999999</v>
      </c>
      <c r="G94" s="244">
        <v>15.962</v>
      </c>
      <c r="H94" s="244">
        <v>31.669</v>
      </c>
      <c r="I94" s="244">
        <v>40.091999999999999</v>
      </c>
      <c r="J94" s="244">
        <v>18.814</v>
      </c>
      <c r="K94" s="244">
        <v>0.82599999999999996</v>
      </c>
      <c r="L94" s="229">
        <v>209.04999999999995</v>
      </c>
      <c r="M94" s="229">
        <v>209.05027900000002</v>
      </c>
    </row>
    <row r="95" spans="1:13" s="2" customFormat="1" ht="17.100000000000001" hidden="1" customHeight="1" x14ac:dyDescent="0.25">
      <c r="A95" s="266">
        <v>38384</v>
      </c>
      <c r="B95" s="244">
        <v>24.96</v>
      </c>
      <c r="C95" s="244">
        <v>1.4790000000000001</v>
      </c>
      <c r="D95" s="244">
        <v>1.117</v>
      </c>
      <c r="E95" s="244">
        <v>33.015999999999998</v>
      </c>
      <c r="F95" s="244">
        <v>1.2869999999999999</v>
      </c>
      <c r="G95" s="244">
        <v>15.634</v>
      </c>
      <c r="H95" s="244">
        <v>31.225999999999999</v>
      </c>
      <c r="I95" s="244">
        <v>37.128</v>
      </c>
      <c r="J95" s="244">
        <v>16.855</v>
      </c>
      <c r="K95" s="244">
        <v>0.629</v>
      </c>
      <c r="L95" s="229">
        <v>163.33100000000002</v>
      </c>
      <c r="M95" s="229">
        <v>163.331976</v>
      </c>
    </row>
    <row r="96" spans="1:13" s="2" customFormat="1" ht="17.100000000000001" hidden="1" customHeight="1" x14ac:dyDescent="0.25">
      <c r="A96" s="266">
        <v>38412</v>
      </c>
      <c r="B96" s="244">
        <v>24.388999999999999</v>
      </c>
      <c r="C96" s="244">
        <v>1.6279999999999999</v>
      </c>
      <c r="D96" s="244">
        <v>1.3540000000000001</v>
      </c>
      <c r="E96" s="244">
        <v>38.75</v>
      </c>
      <c r="F96" s="244">
        <v>0.76800000000000002</v>
      </c>
      <c r="G96" s="244">
        <v>15.436999999999999</v>
      </c>
      <c r="H96" s="244">
        <v>33.143999999999998</v>
      </c>
      <c r="I96" s="244">
        <v>40.654000000000003</v>
      </c>
      <c r="J96" s="244">
        <v>20.216000000000001</v>
      </c>
      <c r="K96" s="244">
        <v>0.70499999999999996</v>
      </c>
      <c r="L96" s="229">
        <v>177.04500000000002</v>
      </c>
      <c r="M96" s="229">
        <v>177.04604399999999</v>
      </c>
    </row>
    <row r="97" spans="1:13" s="2" customFormat="1" ht="16.5" hidden="1" customHeight="1" x14ac:dyDescent="0.25">
      <c r="A97" s="266">
        <v>38443</v>
      </c>
      <c r="B97" s="244">
        <v>28.242000000000001</v>
      </c>
      <c r="C97" s="244">
        <v>1.802</v>
      </c>
      <c r="D97" s="244">
        <v>2.4279999999999999</v>
      </c>
      <c r="E97" s="244">
        <v>74.417000000000002</v>
      </c>
      <c r="F97" s="244">
        <v>0.39100000000000001</v>
      </c>
      <c r="G97" s="244">
        <v>16.350000000000001</v>
      </c>
      <c r="H97" s="244">
        <v>35.896000000000001</v>
      </c>
      <c r="I97" s="244">
        <v>41.643999999999998</v>
      </c>
      <c r="J97" s="244">
        <v>19.329999999999998</v>
      </c>
      <c r="K97" s="244">
        <v>0.52500000000000002</v>
      </c>
      <c r="L97" s="229">
        <v>221.02499999999998</v>
      </c>
      <c r="M97" s="229">
        <v>221.02500000000001</v>
      </c>
    </row>
    <row r="98" spans="1:13" s="2" customFormat="1" ht="16.5" hidden="1" customHeight="1" x14ac:dyDescent="0.25">
      <c r="A98" s="266">
        <v>38473</v>
      </c>
      <c r="B98" s="244">
        <v>24.722000000000001</v>
      </c>
      <c r="C98" s="244">
        <v>1.891</v>
      </c>
      <c r="D98" s="244">
        <v>1.371</v>
      </c>
      <c r="E98" s="244">
        <v>62.033999999999999</v>
      </c>
      <c r="F98" s="244">
        <v>1.333</v>
      </c>
      <c r="G98" s="244">
        <v>15.699</v>
      </c>
      <c r="H98" s="244">
        <v>37.384999999999998</v>
      </c>
      <c r="I98" s="244">
        <v>50.917999999999999</v>
      </c>
      <c r="J98" s="244">
        <v>22.536000000000001</v>
      </c>
      <c r="K98" s="244">
        <v>0.54600000000000004</v>
      </c>
      <c r="L98" s="229">
        <v>218.435</v>
      </c>
      <c r="M98" s="229">
        <v>218.435</v>
      </c>
    </row>
    <row r="99" spans="1:13" s="2" customFormat="1" ht="16.5" hidden="1" customHeight="1" x14ac:dyDescent="0.25">
      <c r="A99" s="266">
        <v>38504</v>
      </c>
      <c r="B99" s="244">
        <v>33.209000000000003</v>
      </c>
      <c r="C99" s="244">
        <v>1.6120000000000001</v>
      </c>
      <c r="D99" s="244">
        <v>1.792</v>
      </c>
      <c r="E99" s="244">
        <v>43.953000000000003</v>
      </c>
      <c r="F99" s="244">
        <v>2.052</v>
      </c>
      <c r="G99" s="244">
        <v>17.466000000000001</v>
      </c>
      <c r="H99" s="244">
        <v>34.670999999999999</v>
      </c>
      <c r="I99" s="244">
        <v>67.366</v>
      </c>
      <c r="J99" s="244">
        <v>21.573</v>
      </c>
      <c r="K99" s="244">
        <v>0.46700000000000003</v>
      </c>
      <c r="L99" s="229">
        <v>224.161</v>
      </c>
      <c r="M99" s="229">
        <v>224.161</v>
      </c>
    </row>
    <row r="100" spans="1:13" s="2" customFormat="1" ht="16.5" hidden="1" customHeight="1" x14ac:dyDescent="0.25">
      <c r="A100" s="266">
        <v>38534</v>
      </c>
      <c r="B100" s="244">
        <v>26.952000000000002</v>
      </c>
      <c r="C100" s="244">
        <v>1.1479999999999999</v>
      </c>
      <c r="D100" s="244">
        <v>2.165</v>
      </c>
      <c r="E100" s="244">
        <v>82.465999999999994</v>
      </c>
      <c r="F100" s="244">
        <v>1.4510000000000001</v>
      </c>
      <c r="G100" s="244">
        <v>18.317</v>
      </c>
      <c r="H100" s="244">
        <v>42.566000000000003</v>
      </c>
      <c r="I100" s="244">
        <v>46.344000000000001</v>
      </c>
      <c r="J100" s="244">
        <v>19.123999999999999</v>
      </c>
      <c r="K100" s="244">
        <v>1.534</v>
      </c>
      <c r="L100" s="229">
        <v>242.06699999999998</v>
      </c>
      <c r="M100" s="229">
        <v>242.06699999999998</v>
      </c>
    </row>
    <row r="101" spans="1:13" s="2" customFormat="1" ht="16.5" hidden="1" customHeight="1" x14ac:dyDescent="0.25">
      <c r="A101" s="266">
        <v>38565</v>
      </c>
      <c r="B101" s="244">
        <v>35.860565000000001</v>
      </c>
      <c r="C101" s="244">
        <v>2.6394839999999999</v>
      </c>
      <c r="D101" s="244">
        <v>2.0163929999999999</v>
      </c>
      <c r="E101" s="244">
        <v>69.117211999999995</v>
      </c>
      <c r="F101" s="244">
        <v>0.81655</v>
      </c>
      <c r="G101" s="244">
        <v>18.535592999999999</v>
      </c>
      <c r="H101" s="244">
        <v>41.50311</v>
      </c>
      <c r="I101" s="244">
        <v>50.049526</v>
      </c>
      <c r="J101" s="244">
        <v>25.509437999999999</v>
      </c>
      <c r="K101" s="244">
        <v>0.765293</v>
      </c>
      <c r="L101" s="229">
        <v>246.81316400000003</v>
      </c>
      <c r="M101" s="229">
        <v>246.81316400000003</v>
      </c>
    </row>
    <row r="102" spans="1:13" s="2" customFormat="1" ht="16.5" hidden="1" customHeight="1" x14ac:dyDescent="0.25">
      <c r="A102" s="266">
        <v>38596</v>
      </c>
      <c r="B102" s="244">
        <v>28.802959999999999</v>
      </c>
      <c r="C102" s="244">
        <v>1.705883</v>
      </c>
      <c r="D102" s="244">
        <v>2.922917</v>
      </c>
      <c r="E102" s="244">
        <v>87.104192999999995</v>
      </c>
      <c r="F102" s="244">
        <v>2.095116</v>
      </c>
      <c r="G102" s="244">
        <v>15.825638</v>
      </c>
      <c r="H102" s="244">
        <v>31.107949999999999</v>
      </c>
      <c r="I102" s="244">
        <v>46.796111000000003</v>
      </c>
      <c r="J102" s="244">
        <v>19.177265999999999</v>
      </c>
      <c r="K102" s="244">
        <v>0.514428</v>
      </c>
      <c r="L102" s="229">
        <v>236.05246199999999</v>
      </c>
      <c r="M102" s="229">
        <v>236.05246199999999</v>
      </c>
    </row>
    <row r="103" spans="1:13" s="2" customFormat="1" ht="16.5" hidden="1" customHeight="1" x14ac:dyDescent="0.25">
      <c r="A103" s="266">
        <v>38626</v>
      </c>
      <c r="B103" s="244">
        <v>35.575719999999997</v>
      </c>
      <c r="C103" s="244">
        <v>2.0375200000000002</v>
      </c>
      <c r="D103" s="244">
        <v>1.9111769999999999</v>
      </c>
      <c r="E103" s="244">
        <v>83.277955000000006</v>
      </c>
      <c r="F103" s="244">
        <v>1.1314569999999999</v>
      </c>
      <c r="G103" s="244">
        <v>22.138034999999999</v>
      </c>
      <c r="H103" s="244">
        <v>46.523665999999999</v>
      </c>
      <c r="I103" s="244">
        <v>49.757176999999999</v>
      </c>
      <c r="J103" s="244">
        <v>26.33446</v>
      </c>
      <c r="K103" s="244">
        <v>0.382656</v>
      </c>
      <c r="L103" s="229">
        <v>269.06982299999999</v>
      </c>
      <c r="M103" s="229">
        <v>269.06982299999999</v>
      </c>
    </row>
    <row r="104" spans="1:13" s="2" customFormat="1" ht="16.5" hidden="1" customHeight="1" x14ac:dyDescent="0.25">
      <c r="A104" s="266">
        <v>38657</v>
      </c>
      <c r="B104" s="244">
        <v>32.414608999999999</v>
      </c>
      <c r="C104" s="244">
        <v>2.3844599999999998</v>
      </c>
      <c r="D104" s="244">
        <v>1.6522349999999999</v>
      </c>
      <c r="E104" s="244">
        <v>79.472809999999996</v>
      </c>
      <c r="F104" s="244">
        <v>2.1568529999999999</v>
      </c>
      <c r="G104" s="244">
        <v>19.176479</v>
      </c>
      <c r="H104" s="244">
        <v>43.990864000000002</v>
      </c>
      <c r="I104" s="244">
        <v>64.423499000000007</v>
      </c>
      <c r="J104" s="244">
        <v>27.226016999999999</v>
      </c>
      <c r="K104" s="244">
        <v>0.65328900000000001</v>
      </c>
      <c r="L104" s="229">
        <v>273.55111500000004</v>
      </c>
      <c r="M104" s="229">
        <v>273.55111500000004</v>
      </c>
    </row>
    <row r="105" spans="1:13" s="2" customFormat="1" ht="16.5" hidden="1" customHeight="1" x14ac:dyDescent="0.25">
      <c r="A105" s="266">
        <v>38687</v>
      </c>
      <c r="B105" s="244">
        <v>36.673642999999998</v>
      </c>
      <c r="C105" s="244">
        <v>1.974912</v>
      </c>
      <c r="D105" s="244">
        <v>1.4749369999999999</v>
      </c>
      <c r="E105" s="244">
        <v>58.678525</v>
      </c>
      <c r="F105" s="244">
        <v>1.3662730000000001</v>
      </c>
      <c r="G105" s="244">
        <v>15.626618000000001</v>
      </c>
      <c r="H105" s="244">
        <v>42.480231000000003</v>
      </c>
      <c r="I105" s="244">
        <v>55.920667000000002</v>
      </c>
      <c r="J105" s="244">
        <v>27.256646</v>
      </c>
      <c r="K105" s="244">
        <v>0.73697699999999999</v>
      </c>
      <c r="L105" s="229">
        <v>242.18942900000002</v>
      </c>
      <c r="M105" s="229">
        <v>242.18942900000002</v>
      </c>
    </row>
    <row r="106" spans="1:13" s="2" customFormat="1" ht="16.5" hidden="1" customHeight="1" x14ac:dyDescent="0.25">
      <c r="A106" s="265">
        <v>38718</v>
      </c>
      <c r="B106" s="244">
        <v>23.751000000000001</v>
      </c>
      <c r="C106" s="244">
        <v>1.387373</v>
      </c>
      <c r="D106" s="244">
        <v>2.005897</v>
      </c>
      <c r="E106" s="244">
        <v>40.790703999999998</v>
      </c>
      <c r="F106" s="244">
        <v>0.58199999999999996</v>
      </c>
      <c r="G106" s="244">
        <v>16.982610000000001</v>
      </c>
      <c r="H106" s="244">
        <v>28.104647</v>
      </c>
      <c r="I106" s="244">
        <v>43.103999999999999</v>
      </c>
      <c r="J106" s="244">
        <v>15.157275</v>
      </c>
      <c r="K106" s="244">
        <v>0.68392399999999998</v>
      </c>
      <c r="L106" s="229">
        <v>172.55</v>
      </c>
      <c r="M106" s="229">
        <v>172.55</v>
      </c>
    </row>
    <row r="107" spans="1:13" s="2" customFormat="1" ht="16.5" hidden="1" customHeight="1" x14ac:dyDescent="0.25">
      <c r="A107" s="266">
        <v>38749</v>
      </c>
      <c r="B107" s="244">
        <v>26.555617000000002</v>
      </c>
      <c r="C107" s="244">
        <v>1.2121249999999999</v>
      </c>
      <c r="D107" s="244">
        <v>2.0407000000000002</v>
      </c>
      <c r="E107" s="244">
        <v>82.014062999999993</v>
      </c>
      <c r="F107" s="244">
        <v>0.62188600000000005</v>
      </c>
      <c r="G107" s="244">
        <v>17.456229</v>
      </c>
      <c r="H107" s="244">
        <v>33.516804999999998</v>
      </c>
      <c r="I107" s="244">
        <v>43.832999999999998</v>
      </c>
      <c r="J107" s="244">
        <v>16.232178000000001</v>
      </c>
      <c r="K107" s="244">
        <v>1.097998</v>
      </c>
      <c r="L107" s="229">
        <v>224.58099999999999</v>
      </c>
      <c r="M107" s="229">
        <v>224.58099999999999</v>
      </c>
    </row>
    <row r="108" spans="1:13" s="2" customFormat="1" ht="16.5" hidden="1" customHeight="1" x14ac:dyDescent="0.25">
      <c r="A108" s="266">
        <v>38777</v>
      </c>
      <c r="B108" s="244">
        <v>32.454079999999998</v>
      </c>
      <c r="C108" s="244">
        <v>1.9373579999999999</v>
      </c>
      <c r="D108" s="244">
        <v>1.9646269999999999</v>
      </c>
      <c r="E108" s="244">
        <v>109.551678</v>
      </c>
      <c r="F108" s="244">
        <v>0.91560200000000003</v>
      </c>
      <c r="G108" s="244">
        <v>17.326284999999999</v>
      </c>
      <c r="H108" s="244">
        <v>42.250190000000003</v>
      </c>
      <c r="I108" s="244">
        <v>57.632336000000002</v>
      </c>
      <c r="J108" s="244">
        <v>20.553951000000001</v>
      </c>
      <c r="K108" s="244">
        <v>0.99749200000000005</v>
      </c>
      <c r="L108" s="229">
        <v>285.58300000000003</v>
      </c>
      <c r="M108" s="229">
        <v>285.58300000000003</v>
      </c>
    </row>
    <row r="109" spans="1:13" s="2" customFormat="1" ht="16.5" hidden="1" customHeight="1" x14ac:dyDescent="0.25">
      <c r="A109" s="266">
        <v>38808</v>
      </c>
      <c r="B109" s="244">
        <v>27.751839</v>
      </c>
      <c r="C109" s="244">
        <v>1.024486</v>
      </c>
      <c r="D109" s="244">
        <v>2.0697670000000001</v>
      </c>
      <c r="E109" s="244">
        <v>58.215792999999998</v>
      </c>
      <c r="F109" s="244">
        <v>3.4218570000000001</v>
      </c>
      <c r="G109" s="244">
        <v>22.507161</v>
      </c>
      <c r="H109" s="244">
        <v>33.675758000000002</v>
      </c>
      <c r="I109" s="244">
        <v>66.111999999999995</v>
      </c>
      <c r="J109" s="244">
        <v>20.194139</v>
      </c>
      <c r="K109" s="244">
        <v>0.77117599999999997</v>
      </c>
      <c r="L109" s="229">
        <v>235.744</v>
      </c>
      <c r="M109" s="229">
        <v>222.33600000000001</v>
      </c>
    </row>
    <row r="110" spans="1:13" s="2" customFormat="1" ht="17.100000000000001" hidden="1" customHeight="1" x14ac:dyDescent="0.25">
      <c r="A110" s="266">
        <v>38838</v>
      </c>
      <c r="B110" s="244">
        <v>33.799380999999997</v>
      </c>
      <c r="C110" s="244">
        <v>1.41727</v>
      </c>
      <c r="D110" s="244">
        <v>2.4755280000000002</v>
      </c>
      <c r="E110" s="244">
        <v>65.368556999999996</v>
      </c>
      <c r="F110" s="244">
        <v>0.624</v>
      </c>
      <c r="G110" s="244">
        <v>19.382681000000002</v>
      </c>
      <c r="H110" s="244">
        <v>39.866005999999999</v>
      </c>
      <c r="I110" s="244">
        <v>71.511812000000006</v>
      </c>
      <c r="J110" s="244">
        <v>22.974229999999999</v>
      </c>
      <c r="K110" s="244">
        <v>0.60918700000000003</v>
      </c>
      <c r="L110" s="229">
        <v>258.029</v>
      </c>
      <c r="M110" s="229">
        <v>258.029</v>
      </c>
    </row>
    <row r="111" spans="1:13" s="2" customFormat="1" ht="17.100000000000001" hidden="1" customHeight="1" x14ac:dyDescent="0.25">
      <c r="A111" s="266">
        <v>38869</v>
      </c>
      <c r="B111" s="244">
        <v>31.995376</v>
      </c>
      <c r="C111" s="244">
        <v>2.6535859999999998</v>
      </c>
      <c r="D111" s="244">
        <v>6.4962210000000002</v>
      </c>
      <c r="E111" s="244">
        <v>86.242247000000006</v>
      </c>
      <c r="F111" s="244">
        <v>1.294</v>
      </c>
      <c r="G111" s="244">
        <v>15.924554000000001</v>
      </c>
      <c r="H111" s="244">
        <v>37.373373000000001</v>
      </c>
      <c r="I111" s="244">
        <v>50.878134000000003</v>
      </c>
      <c r="J111" s="244">
        <v>22.999078000000001</v>
      </c>
      <c r="K111" s="244">
        <v>0.62596700000000005</v>
      </c>
      <c r="L111" s="229">
        <v>256.48200000000003</v>
      </c>
      <c r="M111" s="229">
        <v>256.48200000000003</v>
      </c>
    </row>
    <row r="112" spans="1:13" s="2" customFormat="1" ht="17.100000000000001" hidden="1" customHeight="1" x14ac:dyDescent="0.25">
      <c r="A112" s="266">
        <v>38899</v>
      </c>
      <c r="B112" s="244">
        <v>33.048999999999999</v>
      </c>
      <c r="C112" s="244">
        <v>1.526</v>
      </c>
      <c r="D112" s="244">
        <v>1.649</v>
      </c>
      <c r="E112" s="244">
        <v>120.054013</v>
      </c>
      <c r="F112" s="244">
        <v>3.3852959999999999</v>
      </c>
      <c r="G112" s="244">
        <v>18.171918000000002</v>
      </c>
      <c r="H112" s="244">
        <v>40.060955999999997</v>
      </c>
      <c r="I112" s="244">
        <v>69.480999999999995</v>
      </c>
      <c r="J112" s="244">
        <v>20.292000000000002</v>
      </c>
      <c r="K112" s="244">
        <v>0.59299999999999997</v>
      </c>
      <c r="L112" s="229">
        <v>308.262</v>
      </c>
      <c r="M112" s="229">
        <v>294.642</v>
      </c>
    </row>
    <row r="113" spans="1:13" s="2" customFormat="1" ht="17.100000000000001" hidden="1" customHeight="1" x14ac:dyDescent="0.25">
      <c r="A113" s="266">
        <v>38930</v>
      </c>
      <c r="B113" s="244">
        <v>40.453865999999998</v>
      </c>
      <c r="C113" s="244">
        <v>1.791326</v>
      </c>
      <c r="D113" s="244">
        <v>3.3637959999999998</v>
      </c>
      <c r="E113" s="244">
        <v>112.495366</v>
      </c>
      <c r="F113" s="244">
        <v>1.336551</v>
      </c>
      <c r="G113" s="244">
        <v>19.857657</v>
      </c>
      <c r="H113" s="244">
        <v>44.791409000000002</v>
      </c>
      <c r="I113" s="244">
        <v>55.145045000000003</v>
      </c>
      <c r="J113" s="244">
        <v>22.769893</v>
      </c>
      <c r="K113" s="244">
        <v>0.57611999999999997</v>
      </c>
      <c r="L113" s="229">
        <v>302.58100000000002</v>
      </c>
      <c r="M113" s="229">
        <v>302.58100000000002</v>
      </c>
    </row>
    <row r="114" spans="1:13" s="2" customFormat="1" ht="17.100000000000001" hidden="1" customHeight="1" x14ac:dyDescent="0.25">
      <c r="A114" s="266">
        <v>38961</v>
      </c>
      <c r="B114" s="244">
        <v>34.366796999999998</v>
      </c>
      <c r="C114" s="244">
        <v>2.51004</v>
      </c>
      <c r="D114" s="244">
        <v>2.0051570000000001</v>
      </c>
      <c r="E114" s="244">
        <v>99.082798999999994</v>
      </c>
      <c r="F114" s="244">
        <v>1.1429959999999999</v>
      </c>
      <c r="G114" s="244">
        <v>20.944437000000001</v>
      </c>
      <c r="H114" s="244">
        <v>40.557859999999998</v>
      </c>
      <c r="I114" s="244">
        <v>50.446775000000002</v>
      </c>
      <c r="J114" s="244">
        <v>23.540586000000001</v>
      </c>
      <c r="K114" s="244">
        <v>0.70099999999999996</v>
      </c>
      <c r="L114" s="229">
        <v>275.29899999999998</v>
      </c>
      <c r="M114" s="229">
        <v>274.11599999999999</v>
      </c>
    </row>
    <row r="115" spans="1:13" s="2" customFormat="1" ht="17.100000000000001" hidden="1" customHeight="1" x14ac:dyDescent="0.25">
      <c r="A115" s="266">
        <v>38991</v>
      </c>
      <c r="B115" s="244">
        <v>40.268264000000002</v>
      </c>
      <c r="C115" s="244">
        <v>2.5383100000000001</v>
      </c>
      <c r="D115" s="244">
        <v>3.8692359999999999</v>
      </c>
      <c r="E115" s="244">
        <v>98.398623999999998</v>
      </c>
      <c r="F115" s="244">
        <v>2.44692</v>
      </c>
      <c r="G115" s="244">
        <v>19.124016000000001</v>
      </c>
      <c r="H115" s="244">
        <v>45.677083000000003</v>
      </c>
      <c r="I115" s="244">
        <v>58.471687000000003</v>
      </c>
      <c r="J115" s="244">
        <v>26.257259999999999</v>
      </c>
      <c r="K115" s="244">
        <v>1.419759</v>
      </c>
      <c r="L115" s="229">
        <v>298.471</v>
      </c>
      <c r="M115" s="229">
        <v>298.471</v>
      </c>
    </row>
    <row r="116" spans="1:13" s="2" customFormat="1" ht="17.100000000000001" hidden="1" customHeight="1" x14ac:dyDescent="0.25">
      <c r="A116" s="266">
        <v>39022</v>
      </c>
      <c r="B116" s="244">
        <v>32.732999999999997</v>
      </c>
      <c r="C116" s="244">
        <v>3.220126</v>
      </c>
      <c r="D116" s="244">
        <v>1.879397</v>
      </c>
      <c r="E116" s="244">
        <v>77.554659999999998</v>
      </c>
      <c r="F116" s="244">
        <v>0.87922400000000001</v>
      </c>
      <c r="G116" s="244">
        <v>21.447997000000001</v>
      </c>
      <c r="H116" s="244">
        <v>43.099122999999999</v>
      </c>
      <c r="I116" s="244">
        <v>75.512253000000001</v>
      </c>
      <c r="J116" s="244">
        <v>25.978999999999999</v>
      </c>
      <c r="K116" s="244">
        <v>0.83769300000000002</v>
      </c>
      <c r="L116" s="229">
        <v>283.142</v>
      </c>
      <c r="M116" s="229">
        <v>283.142</v>
      </c>
    </row>
    <row r="117" spans="1:13" s="2" customFormat="1" ht="17.100000000000001" hidden="1" customHeight="1" x14ac:dyDescent="0.25">
      <c r="A117" s="266">
        <v>39052</v>
      </c>
      <c r="B117" s="244">
        <v>28.858000000000001</v>
      </c>
      <c r="C117" s="244">
        <v>1.4780219999999999</v>
      </c>
      <c r="D117" s="244">
        <v>2.292656</v>
      </c>
      <c r="E117" s="244">
        <v>71.740448000000001</v>
      </c>
      <c r="F117" s="244">
        <v>0.78418699999999997</v>
      </c>
      <c r="G117" s="244">
        <v>14.978014999999999</v>
      </c>
      <c r="H117" s="244">
        <v>35.107211999999997</v>
      </c>
      <c r="I117" s="244">
        <v>45.923000000000002</v>
      </c>
      <c r="J117" s="244">
        <v>21.347114999999999</v>
      </c>
      <c r="K117" s="244">
        <v>1.1096440000000001</v>
      </c>
      <c r="L117" s="229">
        <v>223.61799999999999</v>
      </c>
      <c r="M117" s="229">
        <v>223.61799999999999</v>
      </c>
    </row>
    <row r="118" spans="1:13" s="2" customFormat="1" ht="17.100000000000001" hidden="1" customHeight="1" x14ac:dyDescent="0.25">
      <c r="A118" s="265">
        <v>39083</v>
      </c>
      <c r="B118" s="244">
        <v>32.176727999999997</v>
      </c>
      <c r="C118" s="244">
        <v>0.769451</v>
      </c>
      <c r="D118" s="244">
        <v>1.582813</v>
      </c>
      <c r="E118" s="244">
        <v>73.874538999999999</v>
      </c>
      <c r="F118" s="244">
        <v>3.5342349999999998</v>
      </c>
      <c r="G118" s="244">
        <v>18.636998999999999</v>
      </c>
      <c r="H118" s="244">
        <v>31.873232999999999</v>
      </c>
      <c r="I118" s="244">
        <v>60.491840000000003</v>
      </c>
      <c r="J118" s="244">
        <v>17.685542000000002</v>
      </c>
      <c r="K118" s="244">
        <v>0.54162900000000003</v>
      </c>
      <c r="L118" s="229">
        <v>241.16700900000001</v>
      </c>
      <c r="M118" s="229">
        <v>227.32400900000002</v>
      </c>
    </row>
    <row r="119" spans="1:13" s="2" customFormat="1" ht="17.100000000000001" hidden="1" customHeight="1" x14ac:dyDescent="0.25">
      <c r="A119" s="266">
        <v>39114</v>
      </c>
      <c r="B119" s="244">
        <v>22.467185000000001</v>
      </c>
      <c r="C119" s="244">
        <v>1.088538</v>
      </c>
      <c r="D119" s="244">
        <v>1.6416310000000001</v>
      </c>
      <c r="E119" s="244">
        <v>60.944951000000003</v>
      </c>
      <c r="F119" s="244">
        <v>0.76439100000000004</v>
      </c>
      <c r="G119" s="244">
        <v>15.063708</v>
      </c>
      <c r="H119" s="244">
        <v>26.631637000000001</v>
      </c>
      <c r="I119" s="244">
        <v>39.839744000000003</v>
      </c>
      <c r="J119" s="244">
        <v>14.647307</v>
      </c>
      <c r="K119" s="244">
        <v>0.50251599999999996</v>
      </c>
      <c r="L119" s="229">
        <v>183.59160799999998</v>
      </c>
      <c r="M119" s="229">
        <v>183.52960799999997</v>
      </c>
    </row>
    <row r="120" spans="1:13" s="2" customFormat="1" ht="17.100000000000001" hidden="1" customHeight="1" x14ac:dyDescent="0.25">
      <c r="A120" s="266">
        <v>39142</v>
      </c>
      <c r="B120" s="244">
        <v>30.658000000000001</v>
      </c>
      <c r="C120" s="244">
        <v>1.162172</v>
      </c>
      <c r="D120" s="244">
        <v>1.979894</v>
      </c>
      <c r="E120" s="244">
        <v>85.494</v>
      </c>
      <c r="F120" s="244">
        <v>1.141796</v>
      </c>
      <c r="G120" s="244">
        <v>15.112163000000001</v>
      </c>
      <c r="H120" s="244">
        <v>32.125293999999997</v>
      </c>
      <c r="I120" s="244">
        <v>44.649703000000002</v>
      </c>
      <c r="J120" s="244">
        <v>17.112217999999999</v>
      </c>
      <c r="K120" s="244">
        <v>0.827816</v>
      </c>
      <c r="L120" s="229">
        <v>230.26305600000001</v>
      </c>
      <c r="M120" s="229">
        <v>230.00905600000002</v>
      </c>
    </row>
    <row r="121" spans="1:13" s="2" customFormat="1" ht="17.100000000000001" hidden="1" customHeight="1" x14ac:dyDescent="0.25">
      <c r="A121" s="266">
        <v>39173</v>
      </c>
      <c r="B121" s="244">
        <v>31.811813999999998</v>
      </c>
      <c r="C121" s="244">
        <v>1.4227559999999999</v>
      </c>
      <c r="D121" s="244">
        <v>1.454078</v>
      </c>
      <c r="E121" s="244">
        <v>68.940742</v>
      </c>
      <c r="F121" s="244">
        <v>1.723536</v>
      </c>
      <c r="G121" s="244">
        <v>13.843317000000001</v>
      </c>
      <c r="H121" s="244">
        <v>30.803986999999999</v>
      </c>
      <c r="I121" s="244">
        <v>41.221564000000001</v>
      </c>
      <c r="J121" s="244">
        <v>17.262671999999998</v>
      </c>
      <c r="K121" s="244">
        <v>0.88736499999999996</v>
      </c>
      <c r="L121" s="229">
        <v>209.37183100000001</v>
      </c>
      <c r="M121" s="229">
        <v>209.37183100000001</v>
      </c>
    </row>
    <row r="122" spans="1:13" s="2" customFormat="1" ht="17.100000000000001" hidden="1" customHeight="1" x14ac:dyDescent="0.25">
      <c r="A122" s="266">
        <v>39203</v>
      </c>
      <c r="B122" s="244">
        <v>28.381577</v>
      </c>
      <c r="C122" s="244">
        <v>1.5554209999999999</v>
      </c>
      <c r="D122" s="244">
        <v>1.9079569999999999</v>
      </c>
      <c r="E122" s="244">
        <v>53.901636000000003</v>
      </c>
      <c r="F122" s="244">
        <v>1.986777</v>
      </c>
      <c r="G122" s="244">
        <v>16.575997000000001</v>
      </c>
      <c r="H122" s="244">
        <v>36.515841999999999</v>
      </c>
      <c r="I122" s="244">
        <v>47.510390999999998</v>
      </c>
      <c r="J122" s="244">
        <v>21.085203</v>
      </c>
      <c r="K122" s="244">
        <v>1.0152950000000001</v>
      </c>
      <c r="L122" s="229">
        <v>210.43609599999996</v>
      </c>
      <c r="M122" s="229">
        <v>210.43609599999996</v>
      </c>
    </row>
    <row r="123" spans="1:13" s="2" customFormat="1" ht="17.100000000000001" hidden="1" customHeight="1" x14ac:dyDescent="0.25">
      <c r="A123" s="266">
        <v>39234</v>
      </c>
      <c r="B123" s="244">
        <v>33.554167999999997</v>
      </c>
      <c r="C123" s="244">
        <v>2.0192570000000001</v>
      </c>
      <c r="D123" s="244">
        <v>2.0323509999999998</v>
      </c>
      <c r="E123" s="244">
        <v>81.676331000000005</v>
      </c>
      <c r="F123" s="244">
        <v>1.1202730000000001</v>
      </c>
      <c r="G123" s="244">
        <v>16.986901</v>
      </c>
      <c r="H123" s="244">
        <v>33.668331999999999</v>
      </c>
      <c r="I123" s="244">
        <v>51.270499999999998</v>
      </c>
      <c r="J123" s="244">
        <v>20.581133999999999</v>
      </c>
      <c r="K123" s="244">
        <v>0.55797600000000003</v>
      </c>
      <c r="L123" s="229">
        <v>243.46722299999999</v>
      </c>
      <c r="M123" s="229">
        <v>243.46722299999999</v>
      </c>
    </row>
    <row r="124" spans="1:13" s="2" customFormat="1" ht="17.100000000000001" hidden="1" customHeight="1" x14ac:dyDescent="0.25">
      <c r="A124" s="266">
        <v>39264</v>
      </c>
      <c r="B124" s="244">
        <v>32.938749999999999</v>
      </c>
      <c r="C124" s="244">
        <v>1.770713</v>
      </c>
      <c r="D124" s="244">
        <v>3.4979170000000002</v>
      </c>
      <c r="E124" s="244">
        <v>94.936216999999999</v>
      </c>
      <c r="F124" s="244">
        <v>3.6124619999999998</v>
      </c>
      <c r="G124" s="244">
        <v>19.597377000000002</v>
      </c>
      <c r="H124" s="244">
        <v>34.754980000000003</v>
      </c>
      <c r="I124" s="244">
        <v>44.813274999999997</v>
      </c>
      <c r="J124" s="244">
        <v>19.350863</v>
      </c>
      <c r="K124" s="244">
        <v>2.0962399999999999</v>
      </c>
      <c r="L124" s="229">
        <v>257.36879399999998</v>
      </c>
      <c r="M124" s="229">
        <v>257.36879399999998</v>
      </c>
    </row>
    <row r="125" spans="1:13" s="2" customFormat="1" ht="17.100000000000001" hidden="1" customHeight="1" x14ac:dyDescent="0.25">
      <c r="A125" s="266">
        <v>39295</v>
      </c>
      <c r="B125" s="244">
        <v>37.077900999999997</v>
      </c>
      <c r="C125" s="244">
        <v>2.0213730000000001</v>
      </c>
      <c r="D125" s="244">
        <v>2.0395620000000001</v>
      </c>
      <c r="E125" s="244">
        <v>97.771000000000001</v>
      </c>
      <c r="F125" s="244">
        <v>1.5738920000000001</v>
      </c>
      <c r="G125" s="244">
        <v>17.833449999999999</v>
      </c>
      <c r="H125" s="244">
        <v>41.389557000000003</v>
      </c>
      <c r="I125" s="244">
        <v>46.489545</v>
      </c>
      <c r="J125" s="244">
        <v>20.478601999999999</v>
      </c>
      <c r="K125" s="244">
        <v>0.53350399999999998</v>
      </c>
      <c r="L125" s="229">
        <v>267.20838600000002</v>
      </c>
      <c r="M125" s="229">
        <v>267.20838600000002</v>
      </c>
    </row>
    <row r="126" spans="1:13" s="2" customFormat="1" ht="17.100000000000001" hidden="1" customHeight="1" x14ac:dyDescent="0.25">
      <c r="A126" s="266">
        <v>39326</v>
      </c>
      <c r="B126" s="244">
        <v>30.792107000000001</v>
      </c>
      <c r="C126" s="244">
        <v>2.2615349999999999</v>
      </c>
      <c r="D126" s="244">
        <v>1.7395210000000001</v>
      </c>
      <c r="E126" s="244">
        <v>62.896422999999999</v>
      </c>
      <c r="F126" s="244">
        <v>1.620908</v>
      </c>
      <c r="G126" s="244">
        <v>18.352250000000002</v>
      </c>
      <c r="H126" s="244">
        <v>38.890101999999999</v>
      </c>
      <c r="I126" s="244">
        <v>44.376196</v>
      </c>
      <c r="J126" s="244">
        <v>18.937636999999999</v>
      </c>
      <c r="K126" s="244">
        <v>0.44490400000000002</v>
      </c>
      <c r="L126" s="229">
        <v>220.31158299999996</v>
      </c>
      <c r="M126" s="229">
        <v>220.31158299999996</v>
      </c>
    </row>
    <row r="127" spans="1:13" s="2" customFormat="1" ht="17.100000000000001" hidden="1" customHeight="1" x14ac:dyDescent="0.25">
      <c r="A127" s="266">
        <v>39356</v>
      </c>
      <c r="B127" s="244">
        <v>37.944820999999997</v>
      </c>
      <c r="C127" s="244">
        <v>2.9032100000000001</v>
      </c>
      <c r="D127" s="244">
        <v>1.551029</v>
      </c>
      <c r="E127" s="244">
        <v>80.418999999999997</v>
      </c>
      <c r="F127" s="244">
        <v>5.8888559999999996</v>
      </c>
      <c r="G127" s="244">
        <v>27.279855000000001</v>
      </c>
      <c r="H127" s="244">
        <v>43.259309999999999</v>
      </c>
      <c r="I127" s="244">
        <v>53.475428000000001</v>
      </c>
      <c r="J127" s="244">
        <v>30.114246000000001</v>
      </c>
      <c r="K127" s="244">
        <v>0.499558</v>
      </c>
      <c r="L127" s="229">
        <v>283.33531299999999</v>
      </c>
      <c r="M127" s="229">
        <v>283.33531299999999</v>
      </c>
    </row>
    <row r="128" spans="1:13" s="2" customFormat="1" ht="17.100000000000001" hidden="1" customHeight="1" x14ac:dyDescent="0.25">
      <c r="A128" s="266">
        <v>39387</v>
      </c>
      <c r="B128" s="244">
        <v>39.726838999999998</v>
      </c>
      <c r="C128" s="244">
        <v>2.3144179999999999</v>
      </c>
      <c r="D128" s="244">
        <v>0.799068</v>
      </c>
      <c r="E128" s="244">
        <v>108.82359099999999</v>
      </c>
      <c r="F128" s="244">
        <v>0.71477800000000002</v>
      </c>
      <c r="G128" s="244">
        <v>19.957502999999999</v>
      </c>
      <c r="H128" s="244">
        <v>35.439762999999999</v>
      </c>
      <c r="I128" s="244">
        <v>42.553154999999997</v>
      </c>
      <c r="J128" s="244">
        <v>24.025842999999998</v>
      </c>
      <c r="K128" s="244">
        <v>2.1086209999999999</v>
      </c>
      <c r="L128" s="229">
        <v>276.46357899999998</v>
      </c>
      <c r="M128" s="229">
        <v>276.46357899999998</v>
      </c>
    </row>
    <row r="129" spans="1:13" s="2" customFormat="1" ht="17.100000000000001" hidden="1" customHeight="1" x14ac:dyDescent="0.25">
      <c r="A129" s="266">
        <v>39417</v>
      </c>
      <c r="B129" s="244">
        <v>36.728079000000001</v>
      </c>
      <c r="C129" s="244">
        <v>2.3546239999999998</v>
      </c>
      <c r="D129" s="244">
        <v>4.180517</v>
      </c>
      <c r="E129" s="244">
        <v>88.510999999999996</v>
      </c>
      <c r="F129" s="244">
        <v>1.1519870000000001</v>
      </c>
      <c r="G129" s="244">
        <v>19.295096999999998</v>
      </c>
      <c r="H129" s="244">
        <v>37.175004999999999</v>
      </c>
      <c r="I129" s="244">
        <v>52.112318999999999</v>
      </c>
      <c r="J129" s="244">
        <v>24.732211</v>
      </c>
      <c r="K129" s="244">
        <v>0.84389599999999998</v>
      </c>
      <c r="L129" s="229">
        <v>267.08473499999997</v>
      </c>
      <c r="M129" s="229">
        <v>265.63173499999999</v>
      </c>
    </row>
    <row r="130" spans="1:13" s="2" customFormat="1" ht="17.100000000000001" hidden="1" customHeight="1" x14ac:dyDescent="0.25">
      <c r="A130" s="265">
        <v>39448</v>
      </c>
      <c r="B130" s="244">
        <v>28.625349</v>
      </c>
      <c r="C130" s="244">
        <v>0.855769</v>
      </c>
      <c r="D130" s="244">
        <v>1.0982749999999999</v>
      </c>
      <c r="E130" s="244">
        <v>75.728005999999993</v>
      </c>
      <c r="F130" s="244">
        <v>1.3331949999999999</v>
      </c>
      <c r="G130" s="244">
        <v>14.668189999999999</v>
      </c>
      <c r="H130" s="244">
        <v>31.288492000000002</v>
      </c>
      <c r="I130" s="244">
        <v>37.434828000000003</v>
      </c>
      <c r="J130" s="244">
        <v>13.988531</v>
      </c>
      <c r="K130" s="244">
        <v>1.166423</v>
      </c>
      <c r="L130" s="229">
        <v>206.18705800000001</v>
      </c>
      <c r="M130" s="229">
        <v>206.18705800000001</v>
      </c>
    </row>
    <row r="131" spans="1:13" s="2" customFormat="1" ht="17.100000000000001" hidden="1" customHeight="1" x14ac:dyDescent="0.25">
      <c r="A131" s="266">
        <v>39479</v>
      </c>
      <c r="B131" s="244">
        <v>41.983145999999998</v>
      </c>
      <c r="C131" s="244">
        <v>1.5932820000000001</v>
      </c>
      <c r="D131" s="244">
        <v>1.8920889999999999</v>
      </c>
      <c r="E131" s="244">
        <v>98.807834</v>
      </c>
      <c r="F131" s="244">
        <v>4.7831140000000003</v>
      </c>
      <c r="G131" s="244">
        <v>17.538620000000002</v>
      </c>
      <c r="H131" s="244">
        <v>37.78557</v>
      </c>
      <c r="I131" s="244">
        <v>48.686306999999999</v>
      </c>
      <c r="J131" s="244">
        <v>17.101050000000001</v>
      </c>
      <c r="K131" s="244">
        <v>1.008605</v>
      </c>
      <c r="L131" s="229">
        <v>271.17961700000001</v>
      </c>
      <c r="M131" s="229">
        <v>271.17961700000001</v>
      </c>
    </row>
    <row r="132" spans="1:13" s="2" customFormat="1" ht="17.100000000000001" hidden="1" customHeight="1" x14ac:dyDescent="0.25">
      <c r="A132" s="266">
        <v>39508</v>
      </c>
      <c r="B132" s="244">
        <v>33.389772000000001</v>
      </c>
      <c r="C132" s="244">
        <v>1.5855969999999999</v>
      </c>
      <c r="D132" s="244">
        <v>1.618987</v>
      </c>
      <c r="E132" s="244">
        <v>86.294093000000004</v>
      </c>
      <c r="F132" s="244">
        <v>1.026851</v>
      </c>
      <c r="G132" s="244">
        <v>19.541924999999999</v>
      </c>
      <c r="H132" s="244">
        <v>32.906860000000002</v>
      </c>
      <c r="I132" s="244">
        <v>38.284432000000002</v>
      </c>
      <c r="J132" s="244">
        <v>18.814543</v>
      </c>
      <c r="K132" s="244">
        <v>0.49883100000000002</v>
      </c>
      <c r="L132" s="229">
        <v>233.96189100000001</v>
      </c>
      <c r="M132" s="229">
        <v>233.96189100000001</v>
      </c>
    </row>
    <row r="133" spans="1:13" s="2" customFormat="1" ht="17.100000000000001" hidden="1" customHeight="1" x14ac:dyDescent="0.25">
      <c r="A133" s="266">
        <v>39539</v>
      </c>
      <c r="B133" s="244">
        <v>49.490625000000001</v>
      </c>
      <c r="C133" s="244">
        <v>1.4709859999999999</v>
      </c>
      <c r="D133" s="244">
        <v>1.6130180000000001</v>
      </c>
      <c r="E133" s="244">
        <v>81.976988000000006</v>
      </c>
      <c r="F133" s="244">
        <v>1.0244489999999999</v>
      </c>
      <c r="G133" s="244">
        <v>20.014703000000001</v>
      </c>
      <c r="H133" s="244">
        <v>34.688622000000002</v>
      </c>
      <c r="I133" s="244">
        <v>61.944006000000002</v>
      </c>
      <c r="J133" s="244">
        <v>19.545677999999999</v>
      </c>
      <c r="K133" s="244">
        <v>19.051141999999999</v>
      </c>
      <c r="L133" s="229">
        <v>290.82021700000001</v>
      </c>
      <c r="M133" s="229">
        <v>282.43700000000001</v>
      </c>
    </row>
    <row r="134" spans="1:13" s="2" customFormat="1" ht="17.100000000000001" hidden="1" customHeight="1" x14ac:dyDescent="0.25">
      <c r="A134" s="266">
        <v>39569</v>
      </c>
      <c r="B134" s="244">
        <v>42.150725999999999</v>
      </c>
      <c r="C134" s="244">
        <v>1.3657319999999999</v>
      </c>
      <c r="D134" s="244">
        <v>1.638209</v>
      </c>
      <c r="E134" s="244">
        <v>118.112915</v>
      </c>
      <c r="F134" s="244">
        <v>5.9661759999999999</v>
      </c>
      <c r="G134" s="244">
        <v>17.784607000000001</v>
      </c>
      <c r="H134" s="244">
        <v>35.573833999999998</v>
      </c>
      <c r="I134" s="244">
        <v>57.294770999999997</v>
      </c>
      <c r="J134" s="244">
        <v>20.397701999999999</v>
      </c>
      <c r="K134" s="244">
        <v>1.217228</v>
      </c>
      <c r="L134" s="229">
        <v>301.50189999999998</v>
      </c>
      <c r="M134" s="229">
        <v>301.50189999999998</v>
      </c>
    </row>
    <row r="135" spans="1:13" s="2" customFormat="1" ht="17.100000000000001" hidden="1" customHeight="1" x14ac:dyDescent="0.25">
      <c r="A135" s="266">
        <v>39600</v>
      </c>
      <c r="B135" s="244">
        <v>44.843308</v>
      </c>
      <c r="C135" s="244">
        <v>1.6841520000000001</v>
      </c>
      <c r="D135" s="244">
        <v>1.452216</v>
      </c>
      <c r="E135" s="244">
        <v>102.130408</v>
      </c>
      <c r="F135" s="244">
        <v>0.98122600000000004</v>
      </c>
      <c r="G135" s="244">
        <v>17.034084</v>
      </c>
      <c r="H135" s="244">
        <v>37.42418</v>
      </c>
      <c r="I135" s="244">
        <v>57.067720000000001</v>
      </c>
      <c r="J135" s="244">
        <v>25.293935999999999</v>
      </c>
      <c r="K135" s="244">
        <v>0.37867200000000001</v>
      </c>
      <c r="L135" s="229">
        <v>288.28990199999998</v>
      </c>
      <c r="M135" s="229">
        <v>280.06200000000001</v>
      </c>
    </row>
    <row r="136" spans="1:13" s="2" customFormat="1" ht="17.100000000000001" hidden="1" customHeight="1" x14ac:dyDescent="0.25">
      <c r="A136" s="266">
        <v>39630</v>
      </c>
      <c r="B136" s="244">
        <v>52.192999999999998</v>
      </c>
      <c r="C136" s="244">
        <v>2.6206140000000002</v>
      </c>
      <c r="D136" s="244">
        <v>5.8358420000000004</v>
      </c>
      <c r="E136" s="244">
        <v>132.93321299999999</v>
      </c>
      <c r="F136" s="244">
        <v>2.2379449999999999</v>
      </c>
      <c r="G136" s="244">
        <v>25.905356000000001</v>
      </c>
      <c r="H136" s="244">
        <v>42.432301000000002</v>
      </c>
      <c r="I136" s="244">
        <v>97.215406999999999</v>
      </c>
      <c r="J136" s="244">
        <v>26.129487000000001</v>
      </c>
      <c r="K136" s="244">
        <v>0.497614</v>
      </c>
      <c r="L136" s="229">
        <v>388.000991</v>
      </c>
      <c r="M136" s="229">
        <v>346.18700000000001</v>
      </c>
    </row>
    <row r="137" spans="1:13" s="2" customFormat="1" ht="17.100000000000001" hidden="1" customHeight="1" x14ac:dyDescent="0.25">
      <c r="A137" s="266">
        <v>39661</v>
      </c>
      <c r="B137" s="244">
        <v>48.143732999999997</v>
      </c>
      <c r="C137" s="244">
        <v>1.796999</v>
      </c>
      <c r="D137" s="244">
        <v>2.71922</v>
      </c>
      <c r="E137" s="244">
        <v>140.91695300000001</v>
      </c>
      <c r="F137" s="244">
        <v>4.7639459999999998</v>
      </c>
      <c r="G137" s="244">
        <v>26.656272000000001</v>
      </c>
      <c r="H137" s="244">
        <v>34.606135999999999</v>
      </c>
      <c r="I137" s="244">
        <v>51.415655999999998</v>
      </c>
      <c r="J137" s="244">
        <v>24.095735999999999</v>
      </c>
      <c r="K137" s="244">
        <v>0.87523899999999999</v>
      </c>
      <c r="L137" s="229">
        <v>335.98989</v>
      </c>
      <c r="M137" s="229">
        <v>335.78</v>
      </c>
    </row>
    <row r="138" spans="1:13" s="2" customFormat="1" ht="17.100000000000001" hidden="1" customHeight="1" x14ac:dyDescent="0.25">
      <c r="A138" s="266">
        <v>39692</v>
      </c>
      <c r="B138" s="244">
        <v>39.814999999999998</v>
      </c>
      <c r="C138" s="244">
        <v>2.649</v>
      </c>
      <c r="D138" s="244">
        <v>3.2569270000000001</v>
      </c>
      <c r="E138" s="244">
        <v>98.387405000000001</v>
      </c>
      <c r="F138" s="244">
        <v>3.169959</v>
      </c>
      <c r="G138" s="244">
        <v>33.537424000000001</v>
      </c>
      <c r="H138" s="244">
        <v>48.379344000000003</v>
      </c>
      <c r="I138" s="244">
        <v>66.592859000000004</v>
      </c>
      <c r="J138" s="244">
        <v>27.327791999999999</v>
      </c>
      <c r="K138" s="244">
        <v>2.1305010000000002</v>
      </c>
      <c r="L138" s="229">
        <v>325.24627299999997</v>
      </c>
      <c r="M138" s="229">
        <v>325.24627299999997</v>
      </c>
    </row>
    <row r="139" spans="1:13" s="2" customFormat="1" ht="17.100000000000001" hidden="1" customHeight="1" x14ac:dyDescent="0.25">
      <c r="A139" s="266">
        <v>39722</v>
      </c>
      <c r="B139" s="244">
        <v>58.124316</v>
      </c>
      <c r="C139" s="244">
        <v>2.3247969999999998</v>
      </c>
      <c r="D139" s="244">
        <v>2.0753020000000002</v>
      </c>
      <c r="E139" s="244">
        <v>111.04995099999999</v>
      </c>
      <c r="F139" s="244">
        <v>4.0841669999999999</v>
      </c>
      <c r="G139" s="244">
        <v>28.968413000000002</v>
      </c>
      <c r="H139" s="244">
        <v>42.335442</v>
      </c>
      <c r="I139" s="244">
        <v>66.000860000000003</v>
      </c>
      <c r="J139" s="244">
        <v>26.249321999999999</v>
      </c>
      <c r="K139" s="244">
        <v>0.51756000000000002</v>
      </c>
      <c r="L139" s="229">
        <v>341.73012999999997</v>
      </c>
      <c r="M139" s="229">
        <v>341.73012999999997</v>
      </c>
    </row>
    <row r="140" spans="1:13" s="2" customFormat="1" ht="17.100000000000001" hidden="1" customHeight="1" x14ac:dyDescent="0.25">
      <c r="A140" s="266">
        <v>39753</v>
      </c>
      <c r="B140" s="244">
        <v>44.584901000000002</v>
      </c>
      <c r="C140" s="244">
        <v>2.0355629999999998</v>
      </c>
      <c r="D140" s="244">
        <v>6.2175919999999998</v>
      </c>
      <c r="E140" s="244">
        <v>100.54303400000001</v>
      </c>
      <c r="F140" s="244">
        <v>2.8278180000000002</v>
      </c>
      <c r="G140" s="244">
        <v>32.752459999999999</v>
      </c>
      <c r="H140" s="244">
        <v>43.979137000000001</v>
      </c>
      <c r="I140" s="244">
        <v>63.126069999999999</v>
      </c>
      <c r="J140" s="244">
        <v>26.390179</v>
      </c>
      <c r="K140" s="244">
        <v>0.68799999999999994</v>
      </c>
      <c r="L140" s="229">
        <v>323.14543600000002</v>
      </c>
      <c r="M140" s="229">
        <v>316.40743600000002</v>
      </c>
    </row>
    <row r="141" spans="1:13" s="2" customFormat="1" ht="17.100000000000001" hidden="1" customHeight="1" x14ac:dyDescent="0.25">
      <c r="A141" s="266">
        <v>39783</v>
      </c>
      <c r="B141" s="244">
        <v>36.561999999999998</v>
      </c>
      <c r="C141" s="244">
        <v>1.7649999999999999</v>
      </c>
      <c r="D141" s="244">
        <v>1.605</v>
      </c>
      <c r="E141" s="244">
        <v>75.218999999999994</v>
      </c>
      <c r="F141" s="244">
        <v>4.7649999999999997</v>
      </c>
      <c r="G141" s="244">
        <v>20.266999999999999</v>
      </c>
      <c r="H141" s="244">
        <v>39.365000000000002</v>
      </c>
      <c r="I141" s="244">
        <v>81.436000000000007</v>
      </c>
      <c r="J141" s="244">
        <v>33.222999999999999</v>
      </c>
      <c r="K141" s="244">
        <v>1.3440000000000001</v>
      </c>
      <c r="L141" s="229">
        <v>295.351</v>
      </c>
      <c r="M141" s="229">
        <v>294.75</v>
      </c>
    </row>
    <row r="142" spans="1:13" s="2" customFormat="1" ht="17.100000000000001" hidden="1" customHeight="1" x14ac:dyDescent="0.25">
      <c r="A142" s="265">
        <v>39814</v>
      </c>
      <c r="B142" s="244">
        <v>34.061</v>
      </c>
      <c r="C142" s="244">
        <v>1.6259999999999999</v>
      </c>
      <c r="D142" s="244">
        <v>1.7509999999999999</v>
      </c>
      <c r="E142" s="244">
        <v>70.769000000000005</v>
      </c>
      <c r="F142" s="244">
        <v>1.411</v>
      </c>
      <c r="G142" s="244">
        <v>15.247</v>
      </c>
      <c r="H142" s="244">
        <v>31.914999999999999</v>
      </c>
      <c r="I142" s="244">
        <v>53.579000000000001</v>
      </c>
      <c r="J142" s="244">
        <v>18.271999999999998</v>
      </c>
      <c r="K142" s="244">
        <v>1.6879999999999999</v>
      </c>
      <c r="L142" s="229">
        <v>230.31899999999999</v>
      </c>
      <c r="M142" s="229">
        <v>230.31899999999999</v>
      </c>
    </row>
    <row r="143" spans="1:13" s="2" customFormat="1" ht="17.100000000000001" hidden="1" customHeight="1" x14ac:dyDescent="0.25">
      <c r="A143" s="266">
        <v>39845</v>
      </c>
      <c r="B143" s="244">
        <v>92.010999999999996</v>
      </c>
      <c r="C143" s="244">
        <v>1.1200000000000001</v>
      </c>
      <c r="D143" s="244">
        <v>1.9930000000000001</v>
      </c>
      <c r="E143" s="244">
        <v>59.709000000000003</v>
      </c>
      <c r="F143" s="244">
        <v>1.542</v>
      </c>
      <c r="G143" s="244">
        <v>13.481999999999999</v>
      </c>
      <c r="H143" s="244">
        <v>26.978999999999999</v>
      </c>
      <c r="I143" s="244">
        <v>40.987000000000002</v>
      </c>
      <c r="J143" s="244">
        <v>19.157</v>
      </c>
      <c r="K143" s="244">
        <v>1.1739999999999999</v>
      </c>
      <c r="L143" s="229">
        <v>258.154</v>
      </c>
      <c r="M143" s="229">
        <v>258.154</v>
      </c>
    </row>
    <row r="144" spans="1:13" s="2" customFormat="1" ht="17.100000000000001" hidden="1" customHeight="1" x14ac:dyDescent="0.25">
      <c r="A144" s="266">
        <v>39873</v>
      </c>
      <c r="B144" s="244">
        <v>42.570999999999998</v>
      </c>
      <c r="C144" s="244">
        <v>1.228</v>
      </c>
      <c r="D144" s="244">
        <v>1.8859999999999999</v>
      </c>
      <c r="E144" s="244">
        <v>53.817</v>
      </c>
      <c r="F144" s="244">
        <v>1.37</v>
      </c>
      <c r="G144" s="244">
        <v>15.403</v>
      </c>
      <c r="H144" s="244">
        <v>30.305</v>
      </c>
      <c r="I144" s="244">
        <v>57.56</v>
      </c>
      <c r="J144" s="244">
        <v>16.552</v>
      </c>
      <c r="K144" s="244">
        <v>0.58699999999999997</v>
      </c>
      <c r="L144" s="229">
        <v>221.279</v>
      </c>
      <c r="M144" s="229">
        <v>221.279</v>
      </c>
    </row>
    <row r="145" spans="1:13" s="2" customFormat="1" ht="17.100000000000001" hidden="1" customHeight="1" x14ac:dyDescent="0.25">
      <c r="A145" s="266">
        <v>39904</v>
      </c>
      <c r="B145" s="244">
        <v>39.395000000000003</v>
      </c>
      <c r="C145" s="244">
        <v>1.4470000000000001</v>
      </c>
      <c r="D145" s="244">
        <v>1.038</v>
      </c>
      <c r="E145" s="244">
        <v>50.720999999999997</v>
      </c>
      <c r="F145" s="244">
        <v>1.9890000000000001</v>
      </c>
      <c r="G145" s="244">
        <v>17.86</v>
      </c>
      <c r="H145" s="244">
        <v>29.706</v>
      </c>
      <c r="I145" s="244">
        <v>54.15</v>
      </c>
      <c r="J145" s="244">
        <v>19.024000000000001</v>
      </c>
      <c r="K145" s="244">
        <v>1.0900000000000001</v>
      </c>
      <c r="L145" s="229">
        <v>216.42</v>
      </c>
      <c r="M145" s="229">
        <v>216.42</v>
      </c>
    </row>
    <row r="146" spans="1:13" s="2" customFormat="1" ht="17.100000000000001" hidden="1" customHeight="1" x14ac:dyDescent="0.25">
      <c r="A146" s="266">
        <v>39934</v>
      </c>
      <c r="B146" s="244">
        <v>35.378</v>
      </c>
      <c r="C146" s="244">
        <v>0.72399999999999998</v>
      </c>
      <c r="D146" s="244">
        <v>1.27</v>
      </c>
      <c r="E146" s="244">
        <v>30.053999999999998</v>
      </c>
      <c r="F146" s="244">
        <v>2.4820000000000002</v>
      </c>
      <c r="G146" s="244">
        <v>15.12</v>
      </c>
      <c r="H146" s="244">
        <v>31.736000000000001</v>
      </c>
      <c r="I146" s="244">
        <v>51.759</v>
      </c>
      <c r="J146" s="244">
        <v>18.574000000000002</v>
      </c>
      <c r="K146" s="244">
        <v>0.84399999999999997</v>
      </c>
      <c r="L146" s="229">
        <v>187.941</v>
      </c>
      <c r="M146" s="229">
        <v>187.941</v>
      </c>
    </row>
    <row r="147" spans="1:13" s="2" customFormat="1" ht="17.100000000000001" hidden="1" customHeight="1" x14ac:dyDescent="0.25">
      <c r="A147" s="266">
        <v>39965</v>
      </c>
      <c r="B147" s="244">
        <v>38.771999999999998</v>
      </c>
      <c r="C147" s="244">
        <v>1.589</v>
      </c>
      <c r="D147" s="244">
        <v>7.4340000000000002</v>
      </c>
      <c r="E147" s="244">
        <v>65.649000000000001</v>
      </c>
      <c r="F147" s="244">
        <v>2.218</v>
      </c>
      <c r="G147" s="244">
        <v>21.192</v>
      </c>
      <c r="H147" s="244">
        <v>36.366999999999997</v>
      </c>
      <c r="I147" s="244">
        <v>65.989999999999995</v>
      </c>
      <c r="J147" s="244">
        <v>20.364000000000001</v>
      </c>
      <c r="K147" s="244">
        <v>2.1920000000000002</v>
      </c>
      <c r="L147" s="229">
        <v>261.767</v>
      </c>
      <c r="M147" s="229">
        <v>261.767</v>
      </c>
    </row>
    <row r="148" spans="1:13" s="2" customFormat="1" ht="17.100000000000001" hidden="1" customHeight="1" x14ac:dyDescent="0.25">
      <c r="A148" s="266">
        <v>39995</v>
      </c>
      <c r="B148" s="244">
        <v>34.436</v>
      </c>
      <c r="C148" s="244">
        <v>2.4049999999999998</v>
      </c>
      <c r="D148" s="244">
        <v>1.071</v>
      </c>
      <c r="E148" s="244">
        <v>70.879000000000005</v>
      </c>
      <c r="F148" s="244">
        <v>2.6030000000000002</v>
      </c>
      <c r="G148" s="244">
        <v>19.751000000000001</v>
      </c>
      <c r="H148" s="244">
        <v>31.702000000000002</v>
      </c>
      <c r="I148" s="244">
        <v>49.924999999999997</v>
      </c>
      <c r="J148" s="244">
        <v>16.931999999999999</v>
      </c>
      <c r="K148" s="244">
        <v>0.57899999999999996</v>
      </c>
      <c r="L148" s="229">
        <v>230.28299999999999</v>
      </c>
      <c r="M148" s="229">
        <v>230.28299999999999</v>
      </c>
    </row>
    <row r="149" spans="1:13" s="2" customFormat="1" ht="17.100000000000001" hidden="1" customHeight="1" x14ac:dyDescent="0.25">
      <c r="A149" s="266">
        <v>40026</v>
      </c>
      <c r="B149" s="244">
        <v>38.817999999999998</v>
      </c>
      <c r="C149" s="244">
        <v>2.048</v>
      </c>
      <c r="D149" s="244">
        <v>1.59</v>
      </c>
      <c r="E149" s="244">
        <v>63.012</v>
      </c>
      <c r="F149" s="244">
        <v>3.4510000000000001</v>
      </c>
      <c r="G149" s="244">
        <v>24.138999999999999</v>
      </c>
      <c r="H149" s="244">
        <v>32.884</v>
      </c>
      <c r="I149" s="244">
        <v>42.97</v>
      </c>
      <c r="J149" s="244">
        <v>22.178000000000001</v>
      </c>
      <c r="K149" s="244">
        <v>0.82199999999999995</v>
      </c>
      <c r="L149" s="229">
        <v>231.91200000000001</v>
      </c>
      <c r="M149" s="229">
        <v>231.91200000000001</v>
      </c>
    </row>
    <row r="150" spans="1:13" s="2" customFormat="1" ht="17.100000000000001" hidden="1" customHeight="1" x14ac:dyDescent="0.25">
      <c r="A150" s="266">
        <v>40057</v>
      </c>
      <c r="B150" s="244">
        <v>50.709000000000003</v>
      </c>
      <c r="C150" s="244">
        <v>2.7989999999999999</v>
      </c>
      <c r="D150" s="244">
        <v>1.0900000000000001</v>
      </c>
      <c r="E150" s="244">
        <v>82.846999999999994</v>
      </c>
      <c r="F150" s="244">
        <v>3.1789999999999998</v>
      </c>
      <c r="G150" s="244">
        <v>22.908999999999999</v>
      </c>
      <c r="H150" s="244">
        <v>37.694000000000003</v>
      </c>
      <c r="I150" s="244">
        <v>36.795999999999999</v>
      </c>
      <c r="J150" s="244">
        <v>20.879000000000001</v>
      </c>
      <c r="K150" s="244">
        <v>1.8740000000000001</v>
      </c>
      <c r="L150" s="229">
        <v>260.77600000000001</v>
      </c>
      <c r="M150" s="229">
        <v>260.77600000000001</v>
      </c>
    </row>
    <row r="151" spans="1:13" s="2" customFormat="1" ht="17.100000000000001" hidden="1" customHeight="1" x14ac:dyDescent="0.25">
      <c r="A151" s="266">
        <v>40087</v>
      </c>
      <c r="B151" s="244">
        <v>52.073</v>
      </c>
      <c r="C151" s="244">
        <v>2.2069999999999999</v>
      </c>
      <c r="D151" s="244">
        <v>3.4780000000000002</v>
      </c>
      <c r="E151" s="244">
        <v>77.204999999999998</v>
      </c>
      <c r="F151" s="244">
        <v>3.9239999999999999</v>
      </c>
      <c r="G151" s="244">
        <v>19.984000000000002</v>
      </c>
      <c r="H151" s="244">
        <v>41.719000000000001</v>
      </c>
      <c r="I151" s="244">
        <v>54.813000000000002</v>
      </c>
      <c r="J151" s="244">
        <v>22.18</v>
      </c>
      <c r="K151" s="244">
        <v>2.4340000000000002</v>
      </c>
      <c r="L151" s="229">
        <v>280.017</v>
      </c>
      <c r="M151" s="229">
        <v>280.017</v>
      </c>
    </row>
    <row r="152" spans="1:13" s="2" customFormat="1" ht="17.100000000000001" hidden="1" customHeight="1" x14ac:dyDescent="0.25">
      <c r="A152" s="266">
        <v>40118</v>
      </c>
      <c r="B152" s="244">
        <v>30.870999999999999</v>
      </c>
      <c r="C152" s="244">
        <v>2.6259999999999999</v>
      </c>
      <c r="D152" s="244">
        <v>1.0860000000000001</v>
      </c>
      <c r="E152" s="244">
        <v>51.210999999999999</v>
      </c>
      <c r="F152" s="244">
        <v>3.7010000000000001</v>
      </c>
      <c r="G152" s="244">
        <v>21.37</v>
      </c>
      <c r="H152" s="244">
        <v>39.78</v>
      </c>
      <c r="I152" s="244">
        <v>41.801000000000002</v>
      </c>
      <c r="J152" s="244">
        <v>22.023</v>
      </c>
      <c r="K152" s="244">
        <v>0.73399999999999999</v>
      </c>
      <c r="L152" s="229">
        <v>215.203</v>
      </c>
      <c r="M152" s="229">
        <v>215.143</v>
      </c>
    </row>
    <row r="153" spans="1:13" s="2" customFormat="1" ht="17.100000000000001" hidden="1" customHeight="1" x14ac:dyDescent="0.25">
      <c r="A153" s="266">
        <v>40148</v>
      </c>
      <c r="B153" s="244">
        <v>32.421999999999997</v>
      </c>
      <c r="C153" s="244">
        <v>2.6920000000000002</v>
      </c>
      <c r="D153" s="244">
        <v>1.268</v>
      </c>
      <c r="E153" s="244">
        <v>44.527999999999999</v>
      </c>
      <c r="F153" s="244">
        <v>1.2150000000000001</v>
      </c>
      <c r="G153" s="244">
        <v>18.937000000000001</v>
      </c>
      <c r="H153" s="244">
        <v>33.497</v>
      </c>
      <c r="I153" s="244">
        <v>54.606000000000002</v>
      </c>
      <c r="J153" s="244">
        <v>24.495999999999999</v>
      </c>
      <c r="K153" s="244">
        <v>0.22</v>
      </c>
      <c r="L153" s="229">
        <v>213.881</v>
      </c>
      <c r="M153" s="229">
        <v>213.881</v>
      </c>
    </row>
    <row r="154" spans="1:13" s="2" customFormat="1" ht="17.100000000000001" hidden="1" customHeight="1" x14ac:dyDescent="0.25">
      <c r="A154" s="265">
        <v>40179</v>
      </c>
      <c r="B154" s="244">
        <v>33.6</v>
      </c>
      <c r="C154" s="244">
        <v>2</v>
      </c>
      <c r="D154" s="244">
        <v>1.1000000000000001</v>
      </c>
      <c r="E154" s="244">
        <v>80.599999999999994</v>
      </c>
      <c r="F154" s="244">
        <v>1.6</v>
      </c>
      <c r="G154" s="244">
        <v>19.3</v>
      </c>
      <c r="H154" s="244">
        <v>30.3</v>
      </c>
      <c r="I154" s="244">
        <v>58.3</v>
      </c>
      <c r="J154" s="244">
        <v>25.2</v>
      </c>
      <c r="K154" s="244">
        <v>0.2</v>
      </c>
      <c r="L154" s="229">
        <v>252.2</v>
      </c>
      <c r="M154" s="229">
        <v>252.2</v>
      </c>
    </row>
    <row r="155" spans="1:13" s="2" customFormat="1" ht="17.100000000000001" hidden="1" customHeight="1" x14ac:dyDescent="0.25">
      <c r="A155" s="266">
        <v>40210</v>
      </c>
      <c r="B155" s="244">
        <v>40.4</v>
      </c>
      <c r="C155" s="244">
        <v>2.5</v>
      </c>
      <c r="D155" s="244">
        <v>3.2</v>
      </c>
      <c r="E155" s="244">
        <v>95.3</v>
      </c>
      <c r="F155" s="244">
        <v>1.9</v>
      </c>
      <c r="G155" s="244">
        <v>26.1</v>
      </c>
      <c r="H155" s="244">
        <v>30.6</v>
      </c>
      <c r="I155" s="244">
        <v>40.4</v>
      </c>
      <c r="J155" s="244">
        <v>18.2</v>
      </c>
      <c r="K155" s="244">
        <v>1</v>
      </c>
      <c r="L155" s="229">
        <v>259.60000000000002</v>
      </c>
      <c r="M155" s="229">
        <v>259.60000000000002</v>
      </c>
    </row>
    <row r="156" spans="1:13" s="2" customFormat="1" ht="17.100000000000001" hidden="1" customHeight="1" x14ac:dyDescent="0.25">
      <c r="A156" s="266">
        <v>40238</v>
      </c>
      <c r="B156" s="244">
        <v>48</v>
      </c>
      <c r="C156" s="244">
        <v>2.2999999999999998</v>
      </c>
      <c r="D156" s="244">
        <v>6.1</v>
      </c>
      <c r="E156" s="244">
        <v>80.900000000000006</v>
      </c>
      <c r="F156" s="244">
        <v>2.4</v>
      </c>
      <c r="G156" s="244">
        <v>27.7</v>
      </c>
      <c r="H156" s="244">
        <v>41.2</v>
      </c>
      <c r="I156" s="244">
        <v>51.5</v>
      </c>
      <c r="J156" s="244">
        <v>21.7</v>
      </c>
      <c r="K156" s="244">
        <v>0.4</v>
      </c>
      <c r="L156" s="229">
        <v>282.2</v>
      </c>
      <c r="M156" s="229">
        <v>282.2</v>
      </c>
    </row>
    <row r="157" spans="1:13" s="2" customFormat="1" ht="17.100000000000001" hidden="1" customHeight="1" x14ac:dyDescent="0.25">
      <c r="A157" s="266">
        <v>40269</v>
      </c>
      <c r="B157" s="244">
        <v>49.4</v>
      </c>
      <c r="C157" s="244">
        <v>1.6</v>
      </c>
      <c r="D157" s="244">
        <v>1.7</v>
      </c>
      <c r="E157" s="244">
        <v>75.7</v>
      </c>
      <c r="F157" s="244">
        <v>2.1</v>
      </c>
      <c r="G157" s="244">
        <v>22</v>
      </c>
      <c r="H157" s="244">
        <v>37.799999999999997</v>
      </c>
      <c r="I157" s="244">
        <v>45.4</v>
      </c>
      <c r="J157" s="244">
        <v>20.3</v>
      </c>
      <c r="K157" s="244">
        <v>0.7</v>
      </c>
      <c r="L157" s="229">
        <v>256.7</v>
      </c>
      <c r="M157" s="229">
        <v>256.7</v>
      </c>
    </row>
    <row r="158" spans="1:13" s="2" customFormat="1" ht="17.100000000000001" hidden="1" customHeight="1" x14ac:dyDescent="0.25">
      <c r="A158" s="266">
        <v>40299</v>
      </c>
      <c r="B158" s="244">
        <v>42.2</v>
      </c>
      <c r="C158" s="244">
        <v>1.7</v>
      </c>
      <c r="D158" s="244">
        <v>1.1000000000000001</v>
      </c>
      <c r="E158" s="244">
        <v>96.1</v>
      </c>
      <c r="F158" s="244">
        <v>2.5</v>
      </c>
      <c r="G158" s="244">
        <v>27.1</v>
      </c>
      <c r="H158" s="244">
        <v>42.2</v>
      </c>
      <c r="I158" s="244">
        <v>52</v>
      </c>
      <c r="J158" s="244">
        <v>27.9</v>
      </c>
      <c r="K158" s="244">
        <v>0.7</v>
      </c>
      <c r="L158" s="229">
        <v>293.49999999999994</v>
      </c>
      <c r="M158" s="229">
        <v>293.49999999999994</v>
      </c>
    </row>
    <row r="159" spans="1:13" s="2" customFormat="1" ht="17.100000000000001" hidden="1" customHeight="1" x14ac:dyDescent="0.25">
      <c r="A159" s="266">
        <v>40330</v>
      </c>
      <c r="B159" s="244">
        <v>48.8</v>
      </c>
      <c r="C159" s="244">
        <v>1.5</v>
      </c>
      <c r="D159" s="244">
        <v>1.4</v>
      </c>
      <c r="E159" s="244">
        <v>129.69999999999999</v>
      </c>
      <c r="F159" s="244">
        <v>1</v>
      </c>
      <c r="G159" s="244">
        <v>20.6</v>
      </c>
      <c r="H159" s="244">
        <v>31.3</v>
      </c>
      <c r="I159" s="244">
        <v>46</v>
      </c>
      <c r="J159" s="244">
        <v>19.899999999999999</v>
      </c>
      <c r="K159" s="244">
        <v>1</v>
      </c>
      <c r="L159" s="229">
        <v>301.19999999999993</v>
      </c>
      <c r="M159" s="229">
        <v>300.99999999999994</v>
      </c>
    </row>
    <row r="160" spans="1:13" s="2" customFormat="1" ht="17.100000000000001" hidden="1" customHeight="1" x14ac:dyDescent="0.25">
      <c r="A160" s="266">
        <v>40360</v>
      </c>
      <c r="B160" s="244">
        <v>40.799999999999997</v>
      </c>
      <c r="C160" s="244">
        <v>3</v>
      </c>
      <c r="D160" s="244">
        <v>1.7</v>
      </c>
      <c r="E160" s="244">
        <v>105.2</v>
      </c>
      <c r="F160" s="244">
        <v>3.7</v>
      </c>
      <c r="G160" s="244">
        <v>24</v>
      </c>
      <c r="H160" s="244">
        <v>40.299999999999997</v>
      </c>
      <c r="I160" s="244">
        <v>48.9</v>
      </c>
      <c r="J160" s="244">
        <v>25.4</v>
      </c>
      <c r="K160" s="244">
        <v>0.7</v>
      </c>
      <c r="L160" s="229">
        <v>293.69999999999993</v>
      </c>
      <c r="M160" s="229">
        <v>293.59999999999991</v>
      </c>
    </row>
    <row r="161" spans="1:13" s="2" customFormat="1" ht="17.100000000000001" hidden="1" customHeight="1" x14ac:dyDescent="0.25">
      <c r="A161" s="266">
        <v>40391</v>
      </c>
      <c r="B161" s="244">
        <v>49.2</v>
      </c>
      <c r="C161" s="244">
        <v>2.7</v>
      </c>
      <c r="D161" s="244">
        <v>1.6</v>
      </c>
      <c r="E161" s="244">
        <v>86.3</v>
      </c>
      <c r="F161" s="244">
        <v>2.7</v>
      </c>
      <c r="G161" s="244">
        <v>24.9</v>
      </c>
      <c r="H161" s="244">
        <v>42.4</v>
      </c>
      <c r="I161" s="244">
        <v>51.3</v>
      </c>
      <c r="J161" s="244">
        <v>27.4</v>
      </c>
      <c r="K161" s="244">
        <v>1.8</v>
      </c>
      <c r="L161" s="229">
        <v>290.3</v>
      </c>
      <c r="M161" s="229">
        <v>289.90000000000003</v>
      </c>
    </row>
    <row r="162" spans="1:13" s="2" customFormat="1" ht="17.100000000000001" hidden="1" customHeight="1" x14ac:dyDescent="0.25">
      <c r="A162" s="266">
        <v>40422</v>
      </c>
      <c r="B162" s="244">
        <v>47.4</v>
      </c>
      <c r="C162" s="244">
        <v>2.2999999999999998</v>
      </c>
      <c r="D162" s="244">
        <v>1.6</v>
      </c>
      <c r="E162" s="244">
        <v>89.2</v>
      </c>
      <c r="F162" s="244">
        <v>4</v>
      </c>
      <c r="G162" s="244">
        <v>23.2</v>
      </c>
      <c r="H162" s="244">
        <v>37.9</v>
      </c>
      <c r="I162" s="244">
        <v>53.6</v>
      </c>
      <c r="J162" s="244">
        <v>25.9</v>
      </c>
      <c r="K162" s="244">
        <v>1.5</v>
      </c>
      <c r="L162" s="229">
        <v>286.59999999999997</v>
      </c>
      <c r="M162" s="229">
        <v>286.59999999999997</v>
      </c>
    </row>
    <row r="163" spans="1:13" s="2" customFormat="1" ht="17.100000000000001" hidden="1" customHeight="1" x14ac:dyDescent="0.25">
      <c r="A163" s="266">
        <v>40452</v>
      </c>
      <c r="B163" s="244">
        <v>45.7</v>
      </c>
      <c r="C163" s="244">
        <v>3.8</v>
      </c>
      <c r="D163" s="244">
        <v>1.6</v>
      </c>
      <c r="E163" s="244">
        <v>80.400000000000006</v>
      </c>
      <c r="F163" s="244">
        <v>2.4</v>
      </c>
      <c r="G163" s="244">
        <v>32.799999999999997</v>
      </c>
      <c r="H163" s="244">
        <v>48.6</v>
      </c>
      <c r="I163" s="244">
        <v>57.2</v>
      </c>
      <c r="J163" s="244">
        <v>28.7</v>
      </c>
      <c r="K163" s="244">
        <v>3.5</v>
      </c>
      <c r="L163" s="229">
        <v>304.7</v>
      </c>
      <c r="M163" s="229">
        <v>304.39999999999998</v>
      </c>
    </row>
    <row r="164" spans="1:13" s="2" customFormat="1" ht="17.100000000000001" hidden="1" customHeight="1" x14ac:dyDescent="0.25">
      <c r="A164" s="266">
        <v>40483</v>
      </c>
      <c r="B164" s="244">
        <v>59.9</v>
      </c>
      <c r="C164" s="244">
        <v>2.9</v>
      </c>
      <c r="D164" s="244">
        <v>1.4</v>
      </c>
      <c r="E164" s="244">
        <v>87.2</v>
      </c>
      <c r="F164" s="244">
        <v>3</v>
      </c>
      <c r="G164" s="244">
        <v>24</v>
      </c>
      <c r="H164" s="244">
        <v>37</v>
      </c>
      <c r="I164" s="244">
        <v>53</v>
      </c>
      <c r="J164" s="244">
        <v>25.9</v>
      </c>
      <c r="K164" s="244">
        <v>2.2000000000000002</v>
      </c>
      <c r="L164" s="229">
        <v>296.49999999999994</v>
      </c>
      <c r="M164" s="229">
        <v>291.59999999999997</v>
      </c>
    </row>
    <row r="165" spans="1:13" s="2" customFormat="1" ht="17.100000000000001" hidden="1" customHeight="1" x14ac:dyDescent="0.25">
      <c r="A165" s="266">
        <v>40513</v>
      </c>
      <c r="B165" s="244">
        <v>67.7</v>
      </c>
      <c r="C165" s="244">
        <v>5</v>
      </c>
      <c r="D165" s="244">
        <v>7.8</v>
      </c>
      <c r="E165" s="244">
        <v>93.9</v>
      </c>
      <c r="F165" s="244">
        <v>2.5</v>
      </c>
      <c r="G165" s="244">
        <v>22.5</v>
      </c>
      <c r="H165" s="244">
        <v>47.6</v>
      </c>
      <c r="I165" s="244">
        <v>67.8</v>
      </c>
      <c r="J165" s="244">
        <v>30.7</v>
      </c>
      <c r="K165" s="244">
        <v>1.9</v>
      </c>
      <c r="L165" s="229">
        <v>347.4</v>
      </c>
      <c r="M165" s="229">
        <v>345.79999999999995</v>
      </c>
    </row>
    <row r="166" spans="1:13" s="2" customFormat="1" ht="17.100000000000001" hidden="1" customHeight="1" x14ac:dyDescent="0.25">
      <c r="A166" s="265">
        <v>40544</v>
      </c>
      <c r="B166" s="244">
        <v>45.4</v>
      </c>
      <c r="C166" s="244">
        <v>2.2999999999999998</v>
      </c>
      <c r="D166" s="244">
        <v>1.5</v>
      </c>
      <c r="E166" s="244">
        <v>102.2</v>
      </c>
      <c r="F166" s="244">
        <v>2</v>
      </c>
      <c r="G166" s="244">
        <v>21.2</v>
      </c>
      <c r="H166" s="244">
        <v>33.299999999999997</v>
      </c>
      <c r="I166" s="244">
        <v>59.1</v>
      </c>
      <c r="J166" s="244">
        <v>20.3</v>
      </c>
      <c r="K166" s="244">
        <v>1.5</v>
      </c>
      <c r="L166" s="229">
        <v>288.8</v>
      </c>
      <c r="M166" s="229">
        <v>288.8</v>
      </c>
    </row>
    <row r="167" spans="1:13" s="2" customFormat="1" ht="17.100000000000001" hidden="1" customHeight="1" x14ac:dyDescent="0.25">
      <c r="A167" s="266">
        <v>40575</v>
      </c>
      <c r="B167" s="244">
        <v>52.5</v>
      </c>
      <c r="C167" s="244">
        <v>2.2000000000000002</v>
      </c>
      <c r="D167" s="244">
        <v>1.5</v>
      </c>
      <c r="E167" s="244">
        <v>87.3</v>
      </c>
      <c r="F167" s="244">
        <v>2.5</v>
      </c>
      <c r="G167" s="244">
        <v>25.2</v>
      </c>
      <c r="H167" s="244">
        <v>36.700000000000003</v>
      </c>
      <c r="I167" s="244">
        <v>55.9</v>
      </c>
      <c r="J167" s="244">
        <v>18.7</v>
      </c>
      <c r="K167" s="244">
        <v>1.3</v>
      </c>
      <c r="L167" s="229">
        <v>283.8</v>
      </c>
      <c r="M167" s="229">
        <v>282.8</v>
      </c>
    </row>
    <row r="168" spans="1:13" s="2" customFormat="1" ht="17.100000000000001" hidden="1" customHeight="1" x14ac:dyDescent="0.25">
      <c r="A168" s="266">
        <v>40603</v>
      </c>
      <c r="B168" s="244">
        <v>63.1</v>
      </c>
      <c r="C168" s="244">
        <v>1.7</v>
      </c>
      <c r="D168" s="244">
        <v>1.8</v>
      </c>
      <c r="E168" s="244">
        <v>103.2</v>
      </c>
      <c r="F168" s="244">
        <v>3.5</v>
      </c>
      <c r="G168" s="244">
        <v>24.1</v>
      </c>
      <c r="H168" s="244">
        <v>32.799999999999997</v>
      </c>
      <c r="I168" s="244">
        <v>50.8</v>
      </c>
      <c r="J168" s="244">
        <v>19.8</v>
      </c>
      <c r="K168" s="244">
        <v>1.3</v>
      </c>
      <c r="L168" s="229">
        <v>302.10000000000002</v>
      </c>
      <c r="M168" s="229">
        <v>302.10000000000002</v>
      </c>
    </row>
    <row r="169" spans="1:13" s="2" customFormat="1" ht="17.100000000000001" hidden="1" customHeight="1" x14ac:dyDescent="0.25">
      <c r="A169" s="266">
        <v>40634</v>
      </c>
      <c r="B169" s="244">
        <v>63.4</v>
      </c>
      <c r="C169" s="244">
        <v>2.8</v>
      </c>
      <c r="D169" s="244">
        <v>1</v>
      </c>
      <c r="E169" s="244">
        <v>71.599999999999994</v>
      </c>
      <c r="F169" s="244">
        <v>3.8</v>
      </c>
      <c r="G169" s="244">
        <v>23.1</v>
      </c>
      <c r="H169" s="244">
        <v>27.8</v>
      </c>
      <c r="I169" s="244">
        <v>56.4</v>
      </c>
      <c r="J169" s="244">
        <v>17.100000000000001</v>
      </c>
      <c r="K169" s="244">
        <v>1.5</v>
      </c>
      <c r="L169" s="229">
        <v>268.5</v>
      </c>
      <c r="M169" s="229">
        <v>268.3</v>
      </c>
    </row>
    <row r="170" spans="1:13" s="2" customFormat="1" ht="17.100000000000001" hidden="1" customHeight="1" x14ac:dyDescent="0.25">
      <c r="A170" s="266">
        <v>40664</v>
      </c>
      <c r="B170" s="244">
        <v>48.5</v>
      </c>
      <c r="C170" s="244">
        <v>1.9</v>
      </c>
      <c r="D170" s="244">
        <v>2</v>
      </c>
      <c r="E170" s="244">
        <v>100.9</v>
      </c>
      <c r="F170" s="244">
        <v>3.6</v>
      </c>
      <c r="G170" s="244">
        <v>24.8</v>
      </c>
      <c r="H170" s="244">
        <v>42.6</v>
      </c>
      <c r="I170" s="244">
        <v>61.8</v>
      </c>
      <c r="J170" s="244">
        <v>34.700000000000003</v>
      </c>
      <c r="K170" s="244">
        <v>0.9</v>
      </c>
      <c r="L170" s="229">
        <v>321.7</v>
      </c>
      <c r="M170" s="229">
        <v>321.60000000000002</v>
      </c>
    </row>
    <row r="171" spans="1:13" s="2" customFormat="1" ht="17.100000000000001" hidden="1" customHeight="1" x14ac:dyDescent="0.25">
      <c r="A171" s="266">
        <v>40695</v>
      </c>
      <c r="B171" s="244">
        <v>48.3</v>
      </c>
      <c r="C171" s="244">
        <v>3.7</v>
      </c>
      <c r="D171" s="244">
        <v>1.7</v>
      </c>
      <c r="E171" s="244">
        <v>97.2</v>
      </c>
      <c r="F171" s="244">
        <v>1.9</v>
      </c>
      <c r="G171" s="244">
        <v>20.6</v>
      </c>
      <c r="H171" s="244">
        <v>37.9</v>
      </c>
      <c r="I171" s="244">
        <v>67.5</v>
      </c>
      <c r="J171" s="244">
        <v>18</v>
      </c>
      <c r="K171" s="244">
        <v>2.2999999999999998</v>
      </c>
      <c r="L171" s="229">
        <v>299.10000000000002</v>
      </c>
      <c r="M171" s="229">
        <v>295.3</v>
      </c>
    </row>
    <row r="172" spans="1:13" s="2" customFormat="1" ht="17.100000000000001" hidden="1" customHeight="1" x14ac:dyDescent="0.25">
      <c r="A172" s="266">
        <v>40725</v>
      </c>
      <c r="B172" s="244">
        <v>51.7</v>
      </c>
      <c r="C172" s="244">
        <v>2.8</v>
      </c>
      <c r="D172" s="244">
        <v>10</v>
      </c>
      <c r="E172" s="244">
        <v>73.7</v>
      </c>
      <c r="F172" s="244">
        <v>3.2</v>
      </c>
      <c r="G172" s="244">
        <v>31.1</v>
      </c>
      <c r="H172" s="244">
        <v>32.9</v>
      </c>
      <c r="I172" s="244">
        <v>54.9</v>
      </c>
      <c r="J172" s="244">
        <v>20.5</v>
      </c>
      <c r="K172" s="244">
        <v>1.5</v>
      </c>
      <c r="L172" s="229">
        <v>282.3</v>
      </c>
      <c r="M172" s="229">
        <v>275</v>
      </c>
    </row>
    <row r="173" spans="1:13" s="2" customFormat="1" ht="17.100000000000001" hidden="1" customHeight="1" x14ac:dyDescent="0.25">
      <c r="A173" s="266">
        <v>40756</v>
      </c>
      <c r="B173" s="244">
        <v>66.099999999999994</v>
      </c>
      <c r="C173" s="244">
        <v>3.8</v>
      </c>
      <c r="D173" s="244">
        <v>3</v>
      </c>
      <c r="E173" s="244">
        <v>126.7</v>
      </c>
      <c r="F173" s="244">
        <v>4.0999999999999996</v>
      </c>
      <c r="G173" s="244">
        <v>26.7</v>
      </c>
      <c r="H173" s="244">
        <v>43.5</v>
      </c>
      <c r="I173" s="244">
        <v>76.8</v>
      </c>
      <c r="J173" s="244">
        <v>26.3</v>
      </c>
      <c r="K173" s="244">
        <v>1.6</v>
      </c>
      <c r="L173" s="229">
        <v>378.6</v>
      </c>
      <c r="M173" s="229">
        <v>378.6</v>
      </c>
    </row>
    <row r="174" spans="1:13" s="2" customFormat="1" ht="17.100000000000001" hidden="1" customHeight="1" x14ac:dyDescent="0.25">
      <c r="A174" s="266">
        <v>40787</v>
      </c>
      <c r="B174" s="244">
        <v>71.599999999999994</v>
      </c>
      <c r="C174" s="244">
        <v>2.6</v>
      </c>
      <c r="D174" s="244">
        <v>1.6</v>
      </c>
      <c r="E174" s="244">
        <v>95.6</v>
      </c>
      <c r="F174" s="244">
        <v>5.4</v>
      </c>
      <c r="G174" s="244">
        <v>26.9</v>
      </c>
      <c r="H174" s="244">
        <v>46.2</v>
      </c>
      <c r="I174" s="244">
        <v>83.2</v>
      </c>
      <c r="J174" s="244">
        <v>25.8</v>
      </c>
      <c r="K174" s="244">
        <v>1.7</v>
      </c>
      <c r="L174" s="229">
        <v>360.6</v>
      </c>
      <c r="M174" s="229">
        <v>360.6</v>
      </c>
    </row>
    <row r="175" spans="1:13" s="2" customFormat="1" ht="17.100000000000001" hidden="1" customHeight="1" x14ac:dyDescent="0.25">
      <c r="A175" s="266">
        <v>40817</v>
      </c>
      <c r="B175" s="244">
        <v>71.099999999999994</v>
      </c>
      <c r="C175" s="244">
        <v>2.2000000000000002</v>
      </c>
      <c r="D175" s="244">
        <v>2</v>
      </c>
      <c r="E175" s="244">
        <v>92.9</v>
      </c>
      <c r="F175" s="244">
        <v>6.1</v>
      </c>
      <c r="G175" s="244">
        <v>27.3</v>
      </c>
      <c r="H175" s="244">
        <v>43.5</v>
      </c>
      <c r="I175" s="244">
        <v>62.5</v>
      </c>
      <c r="J175" s="244">
        <v>28.3</v>
      </c>
      <c r="K175" s="244">
        <v>1.9</v>
      </c>
      <c r="L175" s="229">
        <v>337.8</v>
      </c>
      <c r="M175" s="229">
        <v>337.8</v>
      </c>
    </row>
    <row r="176" spans="1:13" s="2" customFormat="1" ht="17.100000000000001" hidden="1" customHeight="1" x14ac:dyDescent="0.25">
      <c r="A176" s="266">
        <v>40848</v>
      </c>
      <c r="B176" s="244">
        <v>79.3</v>
      </c>
      <c r="C176" s="244">
        <v>4</v>
      </c>
      <c r="D176" s="244">
        <v>2.1</v>
      </c>
      <c r="E176" s="244">
        <v>126.7</v>
      </c>
      <c r="F176" s="244">
        <v>6.5</v>
      </c>
      <c r="G176" s="244">
        <v>23.6</v>
      </c>
      <c r="H176" s="244">
        <v>45.1</v>
      </c>
      <c r="I176" s="244">
        <v>65.8</v>
      </c>
      <c r="J176" s="244">
        <v>27.5</v>
      </c>
      <c r="K176" s="244">
        <v>1.3</v>
      </c>
      <c r="L176" s="229">
        <v>381.9</v>
      </c>
      <c r="M176" s="229">
        <v>381.9</v>
      </c>
    </row>
    <row r="177" spans="1:13" s="2" customFormat="1" ht="17.100000000000001" hidden="1" customHeight="1" x14ac:dyDescent="0.25">
      <c r="A177" s="266">
        <v>40878</v>
      </c>
      <c r="B177" s="244">
        <v>68.7</v>
      </c>
      <c r="C177" s="244">
        <v>3.6</v>
      </c>
      <c r="D177" s="244">
        <v>2.2999999999999998</v>
      </c>
      <c r="E177" s="244">
        <v>87.7</v>
      </c>
      <c r="F177" s="244">
        <v>4.7</v>
      </c>
      <c r="G177" s="244">
        <v>26.9</v>
      </c>
      <c r="H177" s="244">
        <v>43.3</v>
      </c>
      <c r="I177" s="244">
        <v>142.4</v>
      </c>
      <c r="J177" s="244">
        <v>25.7</v>
      </c>
      <c r="K177" s="244">
        <v>0.8</v>
      </c>
      <c r="L177" s="229">
        <v>406.1</v>
      </c>
      <c r="M177" s="229">
        <v>338.8</v>
      </c>
    </row>
    <row r="178" spans="1:13" s="2" customFormat="1" ht="17.100000000000001" hidden="1" customHeight="1" x14ac:dyDescent="0.25">
      <c r="A178" s="265">
        <v>40909</v>
      </c>
      <c r="B178" s="244">
        <v>61.2</v>
      </c>
      <c r="C178" s="244">
        <v>2</v>
      </c>
      <c r="D178" s="244">
        <v>1.5</v>
      </c>
      <c r="E178" s="244">
        <v>104.6</v>
      </c>
      <c r="F178" s="244">
        <v>3.2</v>
      </c>
      <c r="G178" s="244">
        <v>24.1</v>
      </c>
      <c r="H178" s="244">
        <v>38.799999999999997</v>
      </c>
      <c r="I178" s="244">
        <v>54.7</v>
      </c>
      <c r="J178" s="244">
        <v>21.5</v>
      </c>
      <c r="K178" s="244">
        <v>1.8</v>
      </c>
      <c r="L178" s="229">
        <v>313.39999999999998</v>
      </c>
      <c r="M178" s="229">
        <v>313.39999999999998</v>
      </c>
    </row>
    <row r="179" spans="1:13" s="2" customFormat="1" ht="17.100000000000001" hidden="1" customHeight="1" x14ac:dyDescent="0.25">
      <c r="A179" s="266">
        <v>40940</v>
      </c>
      <c r="B179" s="244">
        <v>54.9</v>
      </c>
      <c r="C179" s="244">
        <v>2.2999999999999998</v>
      </c>
      <c r="D179" s="244">
        <v>9.5</v>
      </c>
      <c r="E179" s="244">
        <v>103.6</v>
      </c>
      <c r="F179" s="244">
        <v>2</v>
      </c>
      <c r="G179" s="244">
        <v>32</v>
      </c>
      <c r="H179" s="244">
        <v>36.5</v>
      </c>
      <c r="I179" s="244">
        <v>48.3</v>
      </c>
      <c r="J179" s="244">
        <v>18</v>
      </c>
      <c r="K179" s="244">
        <v>1.5</v>
      </c>
      <c r="L179" s="229">
        <v>308.60000000000002</v>
      </c>
      <c r="M179" s="229">
        <v>308.3</v>
      </c>
    </row>
    <row r="180" spans="1:13" s="2" customFormat="1" ht="17.100000000000001" hidden="1" customHeight="1" x14ac:dyDescent="0.25">
      <c r="A180" s="266">
        <v>40969</v>
      </c>
      <c r="B180" s="244">
        <v>51.6</v>
      </c>
      <c r="C180" s="244">
        <v>1.8</v>
      </c>
      <c r="D180" s="244">
        <v>1.6</v>
      </c>
      <c r="E180" s="244">
        <v>101.7</v>
      </c>
      <c r="F180" s="244">
        <v>3.3</v>
      </c>
      <c r="G180" s="244">
        <v>18.5</v>
      </c>
      <c r="H180" s="244">
        <v>30.3</v>
      </c>
      <c r="I180" s="244">
        <v>59.8</v>
      </c>
      <c r="J180" s="244">
        <v>21.4</v>
      </c>
      <c r="K180" s="244">
        <v>1.6</v>
      </c>
      <c r="L180" s="229">
        <v>291.60000000000002</v>
      </c>
      <c r="M180" s="229">
        <v>291.60000000000002</v>
      </c>
    </row>
    <row r="181" spans="1:13" s="2" customFormat="1" ht="17.100000000000001" hidden="1" customHeight="1" x14ac:dyDescent="0.25">
      <c r="A181" s="266">
        <v>41000</v>
      </c>
      <c r="B181" s="244">
        <v>44.3</v>
      </c>
      <c r="C181" s="244">
        <v>2.1</v>
      </c>
      <c r="D181" s="244">
        <v>2</v>
      </c>
      <c r="E181" s="244">
        <v>108.7</v>
      </c>
      <c r="F181" s="244">
        <v>2</v>
      </c>
      <c r="G181" s="244">
        <v>34.9</v>
      </c>
      <c r="H181" s="244">
        <v>40.1</v>
      </c>
      <c r="I181" s="244">
        <v>53</v>
      </c>
      <c r="J181" s="244">
        <v>19.100000000000001</v>
      </c>
      <c r="K181" s="244">
        <v>1.3</v>
      </c>
      <c r="L181" s="229">
        <v>307.5</v>
      </c>
      <c r="M181" s="229">
        <v>307.39999999999998</v>
      </c>
    </row>
    <row r="182" spans="1:13" s="2" customFormat="1" ht="17.100000000000001" hidden="1" customHeight="1" x14ac:dyDescent="0.25">
      <c r="A182" s="266">
        <v>41030</v>
      </c>
      <c r="B182" s="244">
        <v>65.2</v>
      </c>
      <c r="C182" s="244">
        <v>2.1</v>
      </c>
      <c r="D182" s="244">
        <v>2.5</v>
      </c>
      <c r="E182" s="244">
        <v>69.599999999999994</v>
      </c>
      <c r="F182" s="244">
        <v>3.6</v>
      </c>
      <c r="G182" s="244">
        <v>25.6</v>
      </c>
      <c r="H182" s="244">
        <v>38.5</v>
      </c>
      <c r="I182" s="244">
        <v>69.5</v>
      </c>
      <c r="J182" s="244">
        <v>24.2</v>
      </c>
      <c r="K182" s="244">
        <v>3.3</v>
      </c>
      <c r="L182" s="229">
        <v>304.10000000000002</v>
      </c>
      <c r="M182" s="229">
        <v>300.60000000000002</v>
      </c>
    </row>
    <row r="183" spans="1:13" s="2" customFormat="1" ht="17.100000000000001" hidden="1" customHeight="1" x14ac:dyDescent="0.25">
      <c r="A183" s="266">
        <v>41061</v>
      </c>
      <c r="B183" s="244">
        <v>68</v>
      </c>
      <c r="C183" s="244">
        <v>2.1</v>
      </c>
      <c r="D183" s="244">
        <v>2.4</v>
      </c>
      <c r="E183" s="244">
        <v>131.19999999999999</v>
      </c>
      <c r="F183" s="244">
        <v>4.2</v>
      </c>
      <c r="G183" s="244">
        <v>25.5</v>
      </c>
      <c r="H183" s="244">
        <v>40.6</v>
      </c>
      <c r="I183" s="244">
        <v>79.8</v>
      </c>
      <c r="J183" s="244">
        <v>22.8</v>
      </c>
      <c r="K183" s="244">
        <v>1.1000000000000001</v>
      </c>
      <c r="L183" s="229">
        <v>377.7</v>
      </c>
      <c r="M183" s="229">
        <v>375.9</v>
      </c>
    </row>
    <row r="184" spans="1:13" s="2" customFormat="1" ht="17.100000000000001" hidden="1" customHeight="1" x14ac:dyDescent="0.25">
      <c r="A184" s="266">
        <v>41091</v>
      </c>
      <c r="B184" s="244">
        <v>74.400000000000006</v>
      </c>
      <c r="C184" s="244">
        <v>3.4</v>
      </c>
      <c r="D184" s="244">
        <v>2.7</v>
      </c>
      <c r="E184" s="244">
        <v>81.8</v>
      </c>
      <c r="F184" s="244">
        <v>3.9</v>
      </c>
      <c r="G184" s="244">
        <v>31.3</v>
      </c>
      <c r="H184" s="244">
        <v>48.2</v>
      </c>
      <c r="I184" s="244">
        <v>64.5</v>
      </c>
      <c r="J184" s="244">
        <v>27.6</v>
      </c>
      <c r="K184" s="244">
        <v>2.8</v>
      </c>
      <c r="L184" s="229">
        <v>340.6</v>
      </c>
      <c r="M184" s="229">
        <v>336.9</v>
      </c>
    </row>
    <row r="185" spans="1:13" s="2" customFormat="1" ht="17.100000000000001" hidden="1" customHeight="1" x14ac:dyDescent="0.25">
      <c r="A185" s="266">
        <v>41122</v>
      </c>
      <c r="B185" s="244">
        <v>82</v>
      </c>
      <c r="C185" s="244">
        <v>2.6</v>
      </c>
      <c r="D185" s="244">
        <v>8.3000000000000007</v>
      </c>
      <c r="E185" s="244">
        <v>106.7</v>
      </c>
      <c r="F185" s="244">
        <v>3.8</v>
      </c>
      <c r="G185" s="244">
        <v>25.9</v>
      </c>
      <c r="H185" s="244">
        <v>50.7</v>
      </c>
      <c r="I185" s="244">
        <v>68.400000000000006</v>
      </c>
      <c r="J185" s="244">
        <v>26.3</v>
      </c>
      <c r="K185" s="244">
        <v>1.5</v>
      </c>
      <c r="L185" s="229">
        <v>376.2</v>
      </c>
      <c r="M185" s="229">
        <v>375.9</v>
      </c>
    </row>
    <row r="186" spans="1:13" s="2" customFormat="1" ht="17.100000000000001" hidden="1" customHeight="1" x14ac:dyDescent="0.25">
      <c r="A186" s="266">
        <v>41153</v>
      </c>
      <c r="B186" s="244">
        <v>68.8</v>
      </c>
      <c r="C186" s="244">
        <v>3</v>
      </c>
      <c r="D186" s="244">
        <v>2.1</v>
      </c>
      <c r="E186" s="244">
        <v>103</v>
      </c>
      <c r="F186" s="244">
        <v>6</v>
      </c>
      <c r="G186" s="244">
        <v>27</v>
      </c>
      <c r="H186" s="244">
        <v>42.7</v>
      </c>
      <c r="I186" s="244">
        <v>59.6</v>
      </c>
      <c r="J186" s="244">
        <v>26.4</v>
      </c>
      <c r="K186" s="244">
        <v>1.4</v>
      </c>
      <c r="L186" s="229">
        <v>340</v>
      </c>
      <c r="M186" s="229">
        <v>340</v>
      </c>
    </row>
    <row r="187" spans="1:13" s="2" customFormat="1" ht="17.100000000000001" hidden="1" customHeight="1" x14ac:dyDescent="0.25">
      <c r="A187" s="266">
        <v>41183</v>
      </c>
      <c r="B187" s="244">
        <v>78.5</v>
      </c>
      <c r="C187" s="244">
        <v>3.3</v>
      </c>
      <c r="D187" s="244">
        <v>2.8</v>
      </c>
      <c r="E187" s="244">
        <v>61.3</v>
      </c>
      <c r="F187" s="244">
        <v>5.3</v>
      </c>
      <c r="G187" s="244">
        <v>26.7</v>
      </c>
      <c r="H187" s="244">
        <v>48.1</v>
      </c>
      <c r="I187" s="244">
        <v>66</v>
      </c>
      <c r="J187" s="244">
        <v>33.5</v>
      </c>
      <c r="K187" s="244">
        <v>2.9</v>
      </c>
      <c r="L187" s="229">
        <v>328.4</v>
      </c>
      <c r="M187" s="229">
        <v>328.4</v>
      </c>
    </row>
    <row r="188" spans="1:13" s="2" customFormat="1" ht="17.100000000000001" hidden="1" customHeight="1" x14ac:dyDescent="0.25">
      <c r="A188" s="266">
        <v>41214</v>
      </c>
      <c r="B188" s="244">
        <v>64.099999999999994</v>
      </c>
      <c r="C188" s="244">
        <v>4.4000000000000004</v>
      </c>
      <c r="D188" s="244">
        <v>2</v>
      </c>
      <c r="E188" s="244">
        <v>157.5</v>
      </c>
      <c r="F188" s="244">
        <v>6.4</v>
      </c>
      <c r="G188" s="244">
        <v>24</v>
      </c>
      <c r="H188" s="244">
        <v>44.6</v>
      </c>
      <c r="I188" s="244">
        <v>59.1</v>
      </c>
      <c r="J188" s="244">
        <v>29.6</v>
      </c>
      <c r="K188" s="244">
        <v>5.9</v>
      </c>
      <c r="L188" s="229">
        <v>397.6</v>
      </c>
      <c r="M188" s="229">
        <v>394.3</v>
      </c>
    </row>
    <row r="189" spans="1:13" s="2" customFormat="1" ht="17.100000000000001" hidden="1" customHeight="1" x14ac:dyDescent="0.25">
      <c r="A189" s="266">
        <v>41244</v>
      </c>
      <c r="B189" s="244">
        <v>57.1</v>
      </c>
      <c r="C189" s="244">
        <v>2.7</v>
      </c>
      <c r="D189" s="244">
        <v>3.5</v>
      </c>
      <c r="E189" s="244">
        <v>84.1</v>
      </c>
      <c r="F189" s="244">
        <v>4.5999999999999996</v>
      </c>
      <c r="G189" s="244">
        <v>29.9</v>
      </c>
      <c r="H189" s="244">
        <v>48.9</v>
      </c>
      <c r="I189" s="244">
        <v>80.3</v>
      </c>
      <c r="J189" s="244">
        <v>35.9</v>
      </c>
      <c r="K189" s="244">
        <v>1.3</v>
      </c>
      <c r="L189" s="229">
        <v>348.3</v>
      </c>
      <c r="M189" s="229">
        <v>347.6</v>
      </c>
    </row>
    <row r="190" spans="1:13" s="2" customFormat="1" ht="17.100000000000001" hidden="1" customHeight="1" x14ac:dyDescent="0.25">
      <c r="A190" s="265">
        <v>41275</v>
      </c>
      <c r="B190" s="244">
        <v>50.2</v>
      </c>
      <c r="C190" s="244">
        <v>2</v>
      </c>
      <c r="D190" s="244">
        <v>3.6</v>
      </c>
      <c r="E190" s="244">
        <v>114</v>
      </c>
      <c r="F190" s="244">
        <v>3.8</v>
      </c>
      <c r="G190" s="244">
        <v>23.3</v>
      </c>
      <c r="H190" s="244">
        <v>39.6</v>
      </c>
      <c r="I190" s="244">
        <v>74.7</v>
      </c>
      <c r="J190" s="244">
        <v>24.6</v>
      </c>
      <c r="K190" s="244">
        <v>1.5</v>
      </c>
      <c r="L190" s="229">
        <v>337.3</v>
      </c>
      <c r="M190" s="229">
        <v>336.4</v>
      </c>
    </row>
    <row r="191" spans="1:13" s="2" customFormat="1" ht="17.100000000000001" hidden="1" customHeight="1" x14ac:dyDescent="0.25">
      <c r="A191" s="266">
        <v>41306</v>
      </c>
      <c r="B191" s="244">
        <v>62.3</v>
      </c>
      <c r="C191" s="244">
        <v>2</v>
      </c>
      <c r="D191" s="244">
        <v>9.5</v>
      </c>
      <c r="E191" s="244">
        <v>80.2</v>
      </c>
      <c r="F191" s="244">
        <v>4.5</v>
      </c>
      <c r="G191" s="244">
        <v>22.6</v>
      </c>
      <c r="H191" s="244">
        <v>37.6</v>
      </c>
      <c r="I191" s="244">
        <v>56.6</v>
      </c>
      <c r="J191" s="244">
        <v>23.3</v>
      </c>
      <c r="K191" s="244">
        <v>1.5</v>
      </c>
      <c r="L191" s="229">
        <v>300.10000000000002</v>
      </c>
      <c r="M191" s="229">
        <v>300.10000000000002</v>
      </c>
    </row>
    <row r="192" spans="1:13" s="2" customFormat="1" ht="17.100000000000001" hidden="1" customHeight="1" x14ac:dyDescent="0.25">
      <c r="A192" s="266">
        <v>41334</v>
      </c>
      <c r="B192" s="244">
        <v>51.3</v>
      </c>
      <c r="C192" s="244">
        <v>1.2</v>
      </c>
      <c r="D192" s="244">
        <v>2.2999999999999998</v>
      </c>
      <c r="E192" s="244">
        <v>77.8</v>
      </c>
      <c r="F192" s="244">
        <v>2.4</v>
      </c>
      <c r="G192" s="244">
        <v>28</v>
      </c>
      <c r="H192" s="244">
        <v>37.200000000000003</v>
      </c>
      <c r="I192" s="244">
        <v>66.5</v>
      </c>
      <c r="J192" s="244">
        <v>25.3</v>
      </c>
      <c r="K192" s="244">
        <v>1.5</v>
      </c>
      <c r="L192" s="229">
        <v>293.5</v>
      </c>
      <c r="M192" s="229">
        <v>293.5</v>
      </c>
    </row>
    <row r="193" spans="1:13" s="2" customFormat="1" ht="17.100000000000001" hidden="1" customHeight="1" x14ac:dyDescent="0.25">
      <c r="A193" s="266">
        <v>41365</v>
      </c>
      <c r="B193" s="244">
        <v>63</v>
      </c>
      <c r="C193" s="244">
        <v>2.2999999999999998</v>
      </c>
      <c r="D193" s="244">
        <v>2.7</v>
      </c>
      <c r="E193" s="244">
        <v>108</v>
      </c>
      <c r="F193" s="244">
        <v>2.9</v>
      </c>
      <c r="G193" s="244">
        <v>26.1</v>
      </c>
      <c r="H193" s="244">
        <v>46.3</v>
      </c>
      <c r="I193" s="244">
        <v>317.2</v>
      </c>
      <c r="J193" s="244">
        <v>31.3</v>
      </c>
      <c r="K193" s="244">
        <v>2.1</v>
      </c>
      <c r="L193" s="229">
        <v>601.9</v>
      </c>
      <c r="M193" s="229">
        <v>366.6</v>
      </c>
    </row>
    <row r="194" spans="1:13" s="2" customFormat="1" ht="17.100000000000001" hidden="1" customHeight="1" x14ac:dyDescent="0.25">
      <c r="A194" s="266">
        <v>41395</v>
      </c>
      <c r="B194" s="244">
        <v>49.4</v>
      </c>
      <c r="C194" s="244">
        <v>3.1</v>
      </c>
      <c r="D194" s="244">
        <v>2.6</v>
      </c>
      <c r="E194" s="244">
        <v>98.2</v>
      </c>
      <c r="F194" s="244">
        <v>3.9</v>
      </c>
      <c r="G194" s="244">
        <v>35.700000000000003</v>
      </c>
      <c r="H194" s="244">
        <v>43.3</v>
      </c>
      <c r="I194" s="244">
        <v>350.1</v>
      </c>
      <c r="J194" s="244">
        <v>33.1</v>
      </c>
      <c r="K194" s="244">
        <v>3.4</v>
      </c>
      <c r="L194" s="229">
        <v>622.79999999999995</v>
      </c>
      <c r="M194" s="229">
        <v>379</v>
      </c>
    </row>
    <row r="195" spans="1:13" s="2" customFormat="1" ht="17.100000000000001" hidden="1" customHeight="1" x14ac:dyDescent="0.25">
      <c r="A195" s="266">
        <v>41426</v>
      </c>
      <c r="B195" s="244">
        <v>63.1</v>
      </c>
      <c r="C195" s="244">
        <v>3.4</v>
      </c>
      <c r="D195" s="244">
        <v>2.5</v>
      </c>
      <c r="E195" s="244">
        <v>79.8</v>
      </c>
      <c r="F195" s="244">
        <v>3.2</v>
      </c>
      <c r="G195" s="244">
        <v>30.1</v>
      </c>
      <c r="H195" s="244">
        <v>44.6</v>
      </c>
      <c r="I195" s="244">
        <v>86.5</v>
      </c>
      <c r="J195" s="244">
        <v>29.9</v>
      </c>
      <c r="K195" s="244">
        <v>1.8</v>
      </c>
      <c r="L195" s="229">
        <v>344.9</v>
      </c>
      <c r="M195" s="229">
        <v>344.9</v>
      </c>
    </row>
    <row r="196" spans="1:13" s="2" customFormat="1" ht="17.100000000000001" hidden="1" customHeight="1" x14ac:dyDescent="0.25">
      <c r="A196" s="266">
        <v>41456</v>
      </c>
      <c r="B196" s="244">
        <v>59.6</v>
      </c>
      <c r="C196" s="244">
        <v>4.3</v>
      </c>
      <c r="D196" s="244">
        <v>11.2</v>
      </c>
      <c r="E196" s="244">
        <v>118.1</v>
      </c>
      <c r="F196" s="244">
        <v>2.7</v>
      </c>
      <c r="G196" s="244">
        <v>25.3</v>
      </c>
      <c r="H196" s="244">
        <v>52.1</v>
      </c>
      <c r="I196" s="244">
        <v>125.5</v>
      </c>
      <c r="J196" s="244">
        <v>32.799999999999997</v>
      </c>
      <c r="K196" s="244">
        <v>1.8</v>
      </c>
      <c r="L196" s="229">
        <v>433.4</v>
      </c>
      <c r="M196" s="229">
        <v>404.7</v>
      </c>
    </row>
    <row r="197" spans="1:13" s="2" customFormat="1" ht="17.100000000000001" hidden="1" customHeight="1" x14ac:dyDescent="0.25">
      <c r="A197" s="266">
        <v>41487</v>
      </c>
      <c r="B197" s="244">
        <v>76.2</v>
      </c>
      <c r="C197" s="244">
        <v>2.2999999999999998</v>
      </c>
      <c r="D197" s="244">
        <v>4.4000000000000004</v>
      </c>
      <c r="E197" s="244">
        <v>111.7</v>
      </c>
      <c r="F197" s="244">
        <v>4.0999999999999996</v>
      </c>
      <c r="G197" s="244">
        <v>31.2</v>
      </c>
      <c r="H197" s="244">
        <v>56.6</v>
      </c>
      <c r="I197" s="244">
        <v>108.1</v>
      </c>
      <c r="J197" s="244">
        <v>28.8</v>
      </c>
      <c r="K197" s="244">
        <v>4.3</v>
      </c>
      <c r="L197" s="229">
        <v>427.7</v>
      </c>
      <c r="M197" s="229">
        <v>406.5</v>
      </c>
    </row>
    <row r="198" spans="1:13" s="2" customFormat="1" ht="17.100000000000001" hidden="1" customHeight="1" x14ac:dyDescent="0.25">
      <c r="A198" s="266">
        <v>41518</v>
      </c>
      <c r="B198" s="244">
        <v>56.6</v>
      </c>
      <c r="C198" s="244">
        <v>2.6</v>
      </c>
      <c r="D198" s="244">
        <v>3.1</v>
      </c>
      <c r="E198" s="244">
        <v>101.8</v>
      </c>
      <c r="F198" s="244">
        <v>4.2</v>
      </c>
      <c r="G198" s="244">
        <v>32.1</v>
      </c>
      <c r="H198" s="244">
        <v>51.2</v>
      </c>
      <c r="I198" s="244">
        <v>82.9</v>
      </c>
      <c r="J198" s="244">
        <v>31.1</v>
      </c>
      <c r="K198" s="244">
        <v>1.8</v>
      </c>
      <c r="L198" s="229">
        <v>367.4</v>
      </c>
      <c r="M198" s="229">
        <v>367.4</v>
      </c>
    </row>
    <row r="199" spans="1:13" s="2" customFormat="1" ht="17.100000000000001" hidden="1" customHeight="1" x14ac:dyDescent="0.25">
      <c r="A199" s="266">
        <v>41548</v>
      </c>
      <c r="B199" s="244">
        <v>80.5</v>
      </c>
      <c r="C199" s="244">
        <v>6</v>
      </c>
      <c r="D199" s="244">
        <v>2.2000000000000002</v>
      </c>
      <c r="E199" s="244">
        <v>121.2</v>
      </c>
      <c r="F199" s="244">
        <v>4.9000000000000004</v>
      </c>
      <c r="G199" s="244">
        <v>33.299999999999997</v>
      </c>
      <c r="H199" s="244">
        <v>53</v>
      </c>
      <c r="I199" s="244">
        <v>106.8</v>
      </c>
      <c r="J199" s="244">
        <v>36.5</v>
      </c>
      <c r="K199" s="244">
        <v>2.4</v>
      </c>
      <c r="L199" s="229">
        <v>446.8</v>
      </c>
      <c r="M199" s="229">
        <v>426.8</v>
      </c>
    </row>
    <row r="200" spans="1:13" s="2" customFormat="1" ht="17.100000000000001" hidden="1" customHeight="1" x14ac:dyDescent="0.25">
      <c r="A200" s="266">
        <v>41579</v>
      </c>
      <c r="B200" s="244">
        <v>49.3</v>
      </c>
      <c r="C200" s="244">
        <v>3.2</v>
      </c>
      <c r="D200" s="244">
        <v>2.5</v>
      </c>
      <c r="E200" s="244">
        <v>92.5</v>
      </c>
      <c r="F200" s="244">
        <v>4.3</v>
      </c>
      <c r="G200" s="244">
        <v>24</v>
      </c>
      <c r="H200" s="244">
        <v>49.3</v>
      </c>
      <c r="I200" s="244">
        <v>354.6</v>
      </c>
      <c r="J200" s="244">
        <v>31.3</v>
      </c>
      <c r="K200" s="244">
        <v>2</v>
      </c>
      <c r="L200" s="229">
        <v>613</v>
      </c>
      <c r="M200" s="229">
        <v>346.7</v>
      </c>
    </row>
    <row r="201" spans="1:13" s="2" customFormat="1" ht="17.100000000000001" hidden="1" customHeight="1" x14ac:dyDescent="0.25">
      <c r="A201" s="266">
        <v>41609</v>
      </c>
      <c r="B201" s="244">
        <v>81.7</v>
      </c>
      <c r="C201" s="244">
        <v>3.6</v>
      </c>
      <c r="D201" s="244">
        <v>2.2999999999999998</v>
      </c>
      <c r="E201" s="244">
        <v>116.6</v>
      </c>
      <c r="F201" s="244">
        <v>2.8</v>
      </c>
      <c r="G201" s="244">
        <v>26.2</v>
      </c>
      <c r="H201" s="244">
        <v>49.2</v>
      </c>
      <c r="I201" s="244">
        <v>92.8</v>
      </c>
      <c r="J201" s="244">
        <v>30.6</v>
      </c>
      <c r="K201" s="244">
        <v>4.3</v>
      </c>
      <c r="L201" s="229">
        <v>410.1</v>
      </c>
      <c r="M201" s="229">
        <v>410.1</v>
      </c>
    </row>
    <row r="202" spans="1:13" s="2" customFormat="1" ht="17.100000000000001" hidden="1" customHeight="1" x14ac:dyDescent="0.25">
      <c r="A202" s="265">
        <v>41640</v>
      </c>
      <c r="B202" s="244">
        <v>50.2</v>
      </c>
      <c r="C202" s="244">
        <v>1.3</v>
      </c>
      <c r="D202" s="244">
        <v>1.3</v>
      </c>
      <c r="E202" s="244">
        <v>143</v>
      </c>
      <c r="F202" s="244">
        <v>3.6</v>
      </c>
      <c r="G202" s="244">
        <v>28.2</v>
      </c>
      <c r="H202" s="244">
        <v>44.3</v>
      </c>
      <c r="I202" s="244">
        <v>66.599999999999994</v>
      </c>
      <c r="J202" s="244">
        <v>26.6</v>
      </c>
      <c r="K202" s="244">
        <v>1.5</v>
      </c>
      <c r="L202" s="229">
        <v>366.6</v>
      </c>
      <c r="M202" s="229">
        <v>366.6</v>
      </c>
    </row>
    <row r="203" spans="1:13" s="2" customFormat="1" ht="17.100000000000001" hidden="1" customHeight="1" x14ac:dyDescent="0.25">
      <c r="A203" s="266">
        <v>41671</v>
      </c>
      <c r="B203" s="244">
        <v>53.1</v>
      </c>
      <c r="C203" s="244">
        <v>2.2999999999999998</v>
      </c>
      <c r="D203" s="244">
        <v>2.7</v>
      </c>
      <c r="E203" s="244">
        <v>80.3</v>
      </c>
      <c r="F203" s="244">
        <v>2.1</v>
      </c>
      <c r="G203" s="244">
        <v>25.8</v>
      </c>
      <c r="H203" s="244">
        <v>41.8</v>
      </c>
      <c r="I203" s="244">
        <v>66.099999999999994</v>
      </c>
      <c r="J203" s="244">
        <v>25.8</v>
      </c>
      <c r="K203" s="244">
        <v>3.5</v>
      </c>
      <c r="L203" s="229">
        <v>303.5</v>
      </c>
      <c r="M203" s="229">
        <v>303.5</v>
      </c>
    </row>
    <row r="204" spans="1:13" s="2" customFormat="1" ht="17.100000000000001" hidden="1" customHeight="1" x14ac:dyDescent="0.25">
      <c r="A204" s="266">
        <v>41699</v>
      </c>
      <c r="B204" s="244">
        <v>58.6</v>
      </c>
      <c r="C204" s="244">
        <v>2.2000000000000002</v>
      </c>
      <c r="D204" s="244">
        <v>3</v>
      </c>
      <c r="E204" s="244">
        <v>90.3</v>
      </c>
      <c r="F204" s="244">
        <v>3.7</v>
      </c>
      <c r="G204" s="244">
        <v>29</v>
      </c>
      <c r="H204" s="244">
        <v>42.4</v>
      </c>
      <c r="I204" s="244">
        <v>80.599999999999994</v>
      </c>
      <c r="J204" s="244">
        <v>31.2</v>
      </c>
      <c r="K204" s="244">
        <v>2.4</v>
      </c>
      <c r="L204" s="229">
        <v>343.4</v>
      </c>
      <c r="M204" s="229">
        <v>343.4</v>
      </c>
    </row>
    <row r="205" spans="1:13" s="2" customFormat="1" ht="17.100000000000001" hidden="1" customHeight="1" x14ac:dyDescent="0.25">
      <c r="A205" s="266">
        <v>41730</v>
      </c>
      <c r="B205" s="244">
        <v>43</v>
      </c>
      <c r="C205" s="244">
        <v>2.9</v>
      </c>
      <c r="D205" s="244">
        <v>14</v>
      </c>
      <c r="E205" s="244">
        <v>107.1</v>
      </c>
      <c r="F205" s="244">
        <v>2.6</v>
      </c>
      <c r="G205" s="244">
        <v>27.3</v>
      </c>
      <c r="H205" s="244">
        <v>46.5</v>
      </c>
      <c r="I205" s="244">
        <v>89.4</v>
      </c>
      <c r="J205" s="244">
        <v>28</v>
      </c>
      <c r="K205" s="244">
        <v>2.4</v>
      </c>
      <c r="L205" s="229">
        <v>363.2</v>
      </c>
      <c r="M205" s="229">
        <v>362.7</v>
      </c>
    </row>
    <row r="206" spans="1:13" s="2" customFormat="1" ht="17.100000000000001" hidden="1" customHeight="1" x14ac:dyDescent="0.25">
      <c r="A206" s="266">
        <v>41760</v>
      </c>
      <c r="B206" s="244">
        <v>73.5</v>
      </c>
      <c r="C206" s="244">
        <v>1.9</v>
      </c>
      <c r="D206" s="244">
        <v>2.6</v>
      </c>
      <c r="E206" s="244">
        <v>75</v>
      </c>
      <c r="F206" s="244">
        <v>5</v>
      </c>
      <c r="G206" s="244">
        <v>25.9</v>
      </c>
      <c r="H206" s="244">
        <v>44.4</v>
      </c>
      <c r="I206" s="244">
        <v>110.3</v>
      </c>
      <c r="J206" s="244">
        <v>27.9</v>
      </c>
      <c r="K206" s="244">
        <v>2</v>
      </c>
      <c r="L206" s="229">
        <v>368.5</v>
      </c>
      <c r="M206" s="229">
        <v>368.5</v>
      </c>
    </row>
    <row r="207" spans="1:13" s="2" customFormat="1" ht="17.100000000000001" hidden="1" customHeight="1" x14ac:dyDescent="0.25">
      <c r="A207" s="266">
        <v>41791</v>
      </c>
      <c r="B207" s="244">
        <v>51.8</v>
      </c>
      <c r="C207" s="244">
        <v>2.9</v>
      </c>
      <c r="D207" s="244">
        <v>3</v>
      </c>
      <c r="E207" s="244">
        <v>173.1</v>
      </c>
      <c r="F207" s="244">
        <v>2.5</v>
      </c>
      <c r="G207" s="244">
        <v>26.6</v>
      </c>
      <c r="H207" s="244">
        <v>49.3</v>
      </c>
      <c r="I207" s="244">
        <v>148.9</v>
      </c>
      <c r="J207" s="244">
        <v>31.5</v>
      </c>
      <c r="K207" s="244">
        <v>1.6</v>
      </c>
      <c r="L207" s="229">
        <v>491.2</v>
      </c>
      <c r="M207" s="229">
        <v>441.7</v>
      </c>
    </row>
    <row r="208" spans="1:13" s="2" customFormat="1" ht="17.100000000000001" hidden="1" customHeight="1" x14ac:dyDescent="0.25">
      <c r="A208" s="266">
        <v>41821</v>
      </c>
      <c r="B208" s="244">
        <v>77.8</v>
      </c>
      <c r="C208" s="244">
        <v>2.7</v>
      </c>
      <c r="D208" s="244">
        <v>2.8</v>
      </c>
      <c r="E208" s="244">
        <v>108.9</v>
      </c>
      <c r="F208" s="244">
        <v>3.7</v>
      </c>
      <c r="G208" s="244">
        <v>37.9</v>
      </c>
      <c r="H208" s="244">
        <v>55.3</v>
      </c>
      <c r="I208" s="244">
        <v>121.8</v>
      </c>
      <c r="J208" s="244">
        <v>30.9</v>
      </c>
      <c r="K208" s="244">
        <v>2.2999999999999998</v>
      </c>
      <c r="L208" s="229">
        <v>444.1</v>
      </c>
      <c r="M208" s="229">
        <v>442.3</v>
      </c>
    </row>
    <row r="209" spans="1:13" s="2" customFormat="1" ht="17.100000000000001" hidden="1" customHeight="1" x14ac:dyDescent="0.25">
      <c r="A209" s="266">
        <v>41852</v>
      </c>
      <c r="B209" s="244">
        <v>81.400000000000006</v>
      </c>
      <c r="C209" s="244">
        <v>2.1</v>
      </c>
      <c r="D209" s="244">
        <v>3.4</v>
      </c>
      <c r="E209" s="244">
        <v>126</v>
      </c>
      <c r="F209" s="244">
        <v>4.4000000000000004</v>
      </c>
      <c r="G209" s="244">
        <v>30.1</v>
      </c>
      <c r="H209" s="244">
        <v>49.5</v>
      </c>
      <c r="I209" s="244">
        <v>103.1</v>
      </c>
      <c r="J209" s="244">
        <v>30.4</v>
      </c>
      <c r="K209" s="244">
        <v>3.3</v>
      </c>
      <c r="L209" s="229">
        <v>433.7</v>
      </c>
      <c r="M209" s="229">
        <v>433.7</v>
      </c>
    </row>
    <row r="210" spans="1:13" s="2" customFormat="1" ht="17.100000000000001" hidden="1" customHeight="1" x14ac:dyDescent="0.25">
      <c r="A210" s="266">
        <v>41883</v>
      </c>
      <c r="B210" s="244">
        <v>77.400000000000006</v>
      </c>
      <c r="C210" s="244">
        <v>2.7</v>
      </c>
      <c r="D210" s="244">
        <v>4.2</v>
      </c>
      <c r="E210" s="244">
        <v>130.1</v>
      </c>
      <c r="F210" s="244">
        <v>4.5999999999999996</v>
      </c>
      <c r="G210" s="244">
        <v>34.9</v>
      </c>
      <c r="H210" s="244">
        <v>65</v>
      </c>
      <c r="I210" s="244">
        <v>208.7</v>
      </c>
      <c r="J210" s="244">
        <v>41.7</v>
      </c>
      <c r="K210" s="244">
        <v>2.4</v>
      </c>
      <c r="L210" s="229">
        <v>571.70000000000005</v>
      </c>
      <c r="M210" s="229">
        <v>529.20000000000005</v>
      </c>
    </row>
    <row r="211" spans="1:13" s="2" customFormat="1" ht="17.100000000000001" hidden="1" customHeight="1" x14ac:dyDescent="0.25">
      <c r="A211" s="266">
        <v>41913</v>
      </c>
      <c r="B211" s="244">
        <v>89.4</v>
      </c>
      <c r="C211" s="244">
        <v>6.6</v>
      </c>
      <c r="D211" s="244">
        <v>2.5</v>
      </c>
      <c r="E211" s="244">
        <v>138.1</v>
      </c>
      <c r="F211" s="244">
        <v>5.3</v>
      </c>
      <c r="G211" s="244">
        <v>38.5</v>
      </c>
      <c r="H211" s="244">
        <v>59.1</v>
      </c>
      <c r="I211" s="244">
        <v>96.4</v>
      </c>
      <c r="J211" s="244">
        <v>35.1</v>
      </c>
      <c r="K211" s="244">
        <v>5.5</v>
      </c>
      <c r="L211" s="229">
        <v>476.5</v>
      </c>
      <c r="M211" s="229">
        <v>476.5</v>
      </c>
    </row>
    <row r="212" spans="1:13" s="2" customFormat="1" ht="17.100000000000001" hidden="1" customHeight="1" x14ac:dyDescent="0.25">
      <c r="A212" s="266">
        <v>41944</v>
      </c>
      <c r="B212" s="244">
        <v>54.1</v>
      </c>
      <c r="C212" s="244">
        <v>3.1</v>
      </c>
      <c r="D212" s="244">
        <v>3</v>
      </c>
      <c r="E212" s="244">
        <v>85.7</v>
      </c>
      <c r="F212" s="244">
        <v>3.9</v>
      </c>
      <c r="G212" s="244">
        <v>26.4</v>
      </c>
      <c r="H212" s="244">
        <v>46.2</v>
      </c>
      <c r="I212" s="244">
        <v>88</v>
      </c>
      <c r="J212" s="244">
        <v>28.5</v>
      </c>
      <c r="K212" s="244">
        <v>1.6</v>
      </c>
      <c r="L212" s="229">
        <v>340.5</v>
      </c>
      <c r="M212" s="229">
        <v>340.5</v>
      </c>
    </row>
    <row r="213" spans="1:13" s="2" customFormat="1" ht="17.100000000000001" hidden="1" customHeight="1" x14ac:dyDescent="0.25">
      <c r="A213" s="266">
        <v>41974</v>
      </c>
      <c r="B213" s="244">
        <v>74.599999999999994</v>
      </c>
      <c r="C213" s="244">
        <v>2.9</v>
      </c>
      <c r="D213" s="244">
        <v>2.5</v>
      </c>
      <c r="E213" s="244">
        <v>135.1</v>
      </c>
      <c r="F213" s="244">
        <v>3.8</v>
      </c>
      <c r="G213" s="244">
        <v>33</v>
      </c>
      <c r="H213" s="244">
        <v>56</v>
      </c>
      <c r="I213" s="244">
        <v>160.69999999999999</v>
      </c>
      <c r="J213" s="244">
        <v>39.200000000000003</v>
      </c>
      <c r="K213" s="244">
        <v>1.9</v>
      </c>
      <c r="L213" s="229">
        <v>509.7</v>
      </c>
      <c r="M213" s="229">
        <v>458.9</v>
      </c>
    </row>
    <row r="214" spans="1:13" s="2" customFormat="1" ht="17.100000000000001" hidden="1" customHeight="1" x14ac:dyDescent="0.25">
      <c r="A214" s="265">
        <v>42005</v>
      </c>
      <c r="B214" s="244">
        <v>57.812162999999998</v>
      </c>
      <c r="C214" s="244">
        <v>2.4583360000000001</v>
      </c>
      <c r="D214" s="244">
        <v>1.5240670000000001</v>
      </c>
      <c r="E214" s="244">
        <v>88.193085999999994</v>
      </c>
      <c r="F214" s="244">
        <v>3.4286020000000001</v>
      </c>
      <c r="G214" s="244">
        <v>31.495532000000001</v>
      </c>
      <c r="H214" s="244">
        <v>49.144812999999999</v>
      </c>
      <c r="I214" s="244">
        <v>80.969369999999998</v>
      </c>
      <c r="J214" s="244">
        <v>27.786117000000001</v>
      </c>
      <c r="K214" s="244">
        <v>0.9809139999999843</v>
      </c>
      <c r="L214" s="229">
        <v>343.79300000000001</v>
      </c>
      <c r="M214" s="229">
        <v>343.79299999999995</v>
      </c>
    </row>
    <row r="215" spans="1:13" s="2" customFormat="1" ht="17.100000000000001" hidden="1" customHeight="1" x14ac:dyDescent="0.25">
      <c r="A215" s="266">
        <v>42036</v>
      </c>
      <c r="B215" s="244">
        <v>58.614915000000003</v>
      </c>
      <c r="C215" s="244">
        <v>4.6187060000000004</v>
      </c>
      <c r="D215" s="244">
        <v>1.698305</v>
      </c>
      <c r="E215" s="244">
        <v>57.190533000000002</v>
      </c>
      <c r="F215" s="244">
        <v>2.611008</v>
      </c>
      <c r="G215" s="244">
        <v>27.515625</v>
      </c>
      <c r="H215" s="244">
        <v>48.440190999999999</v>
      </c>
      <c r="I215" s="244">
        <v>96.729674000000003</v>
      </c>
      <c r="J215" s="244">
        <v>33.374946000000001</v>
      </c>
      <c r="K215" s="244">
        <v>1.9370969999999943</v>
      </c>
      <c r="L215" s="229">
        <v>332.73099999999999</v>
      </c>
      <c r="M215" s="229">
        <v>332.73100000000005</v>
      </c>
    </row>
    <row r="216" spans="1:13" s="2" customFormat="1" ht="17.100000000000001" hidden="1" customHeight="1" x14ac:dyDescent="0.25">
      <c r="A216" s="266">
        <v>42064</v>
      </c>
      <c r="B216" s="244">
        <v>64.205680000000001</v>
      </c>
      <c r="C216" s="244">
        <v>1.93397</v>
      </c>
      <c r="D216" s="244">
        <v>2.5127259999999998</v>
      </c>
      <c r="E216" s="244">
        <v>50.508074000000001</v>
      </c>
      <c r="F216" s="244">
        <v>3.313742</v>
      </c>
      <c r="G216" s="244">
        <v>35.975306000000003</v>
      </c>
      <c r="H216" s="244">
        <v>51.670465</v>
      </c>
      <c r="I216" s="244">
        <v>98.741234000000006</v>
      </c>
      <c r="J216" s="244">
        <v>29.771923000000001</v>
      </c>
      <c r="K216" s="244">
        <v>6.7838799999999537</v>
      </c>
      <c r="L216" s="229">
        <v>345.41699999999997</v>
      </c>
      <c r="M216" s="229">
        <v>345.41699999999992</v>
      </c>
    </row>
    <row r="217" spans="1:13" s="2" customFormat="1" ht="17.100000000000001" hidden="1" customHeight="1" x14ac:dyDescent="0.25">
      <c r="A217" s="266">
        <v>42095</v>
      </c>
      <c r="B217" s="244">
        <v>86.476456999999996</v>
      </c>
      <c r="C217" s="244">
        <v>2.3751980000000001</v>
      </c>
      <c r="D217" s="244">
        <v>1.8568519999999999</v>
      </c>
      <c r="E217" s="244">
        <v>72.402006</v>
      </c>
      <c r="F217" s="244">
        <v>3.4473980000000002</v>
      </c>
      <c r="G217" s="244">
        <v>30.423670000000001</v>
      </c>
      <c r="H217" s="244">
        <v>42.520308999999997</v>
      </c>
      <c r="I217" s="244">
        <v>82.458958999999993</v>
      </c>
      <c r="J217" s="244">
        <v>23.729980999999999</v>
      </c>
      <c r="K217" s="244">
        <v>1.7181700000000433</v>
      </c>
      <c r="L217" s="229">
        <v>347.40899999999999</v>
      </c>
      <c r="M217" s="229">
        <v>347.40900000000011</v>
      </c>
    </row>
    <row r="218" spans="1:13" s="2" customFormat="1" ht="17.100000000000001" hidden="1" customHeight="1" x14ac:dyDescent="0.25">
      <c r="A218" s="266">
        <v>42125</v>
      </c>
      <c r="B218" s="244">
        <v>54.180045999999997</v>
      </c>
      <c r="C218" s="244">
        <v>2.2391130000000001</v>
      </c>
      <c r="D218" s="244">
        <v>7.7917740000000002</v>
      </c>
      <c r="E218" s="244">
        <v>61.643151000000003</v>
      </c>
      <c r="F218" s="244">
        <v>2.608336</v>
      </c>
      <c r="G218" s="244">
        <v>30.738855000000001</v>
      </c>
      <c r="H218" s="244">
        <v>46.336516000000003</v>
      </c>
      <c r="I218" s="244">
        <v>156.95778300000001</v>
      </c>
      <c r="J218" s="244">
        <v>31.982503999999999</v>
      </c>
      <c r="K218" s="244">
        <v>1.3739219999999932</v>
      </c>
      <c r="L218" s="229">
        <v>395.85199999999998</v>
      </c>
      <c r="M218" s="229">
        <v>321.94701499999996</v>
      </c>
    </row>
    <row r="219" spans="1:13" s="2" customFormat="1" ht="17.100000000000001" hidden="1" customHeight="1" x14ac:dyDescent="0.25">
      <c r="A219" s="266">
        <v>42156</v>
      </c>
      <c r="B219" s="244">
        <v>58.522297999999999</v>
      </c>
      <c r="C219" s="244">
        <v>3.6818550000000001</v>
      </c>
      <c r="D219" s="244">
        <v>2.5913840000000001</v>
      </c>
      <c r="E219" s="244">
        <v>71.540611999999996</v>
      </c>
      <c r="F219" s="244">
        <v>3.2479119999999999</v>
      </c>
      <c r="G219" s="244">
        <v>35.136930999999997</v>
      </c>
      <c r="H219" s="244">
        <v>61.350200000000001</v>
      </c>
      <c r="I219" s="244">
        <v>93.652580999999998</v>
      </c>
      <c r="J219" s="244">
        <v>34.892543000000003</v>
      </c>
      <c r="K219" s="244">
        <v>2.9256839999999897</v>
      </c>
      <c r="L219" s="229">
        <v>367.54199999999997</v>
      </c>
      <c r="M219" s="229">
        <v>363.64106399999997</v>
      </c>
    </row>
    <row r="220" spans="1:13" s="2" customFormat="1" ht="17.100000000000001" hidden="1" customHeight="1" x14ac:dyDescent="0.25">
      <c r="A220" s="266">
        <v>42186</v>
      </c>
      <c r="B220" s="244">
        <v>87.088960999999998</v>
      </c>
      <c r="C220" s="244">
        <v>5.3623000000000003</v>
      </c>
      <c r="D220" s="244">
        <v>2.326279</v>
      </c>
      <c r="E220" s="244">
        <v>116.806985</v>
      </c>
      <c r="F220" s="244">
        <v>5.6716350000000002</v>
      </c>
      <c r="G220" s="244">
        <v>37.691226999999998</v>
      </c>
      <c r="H220" s="244">
        <v>65.413854999999998</v>
      </c>
      <c r="I220" s="244">
        <v>141.02562900000001</v>
      </c>
      <c r="J220" s="244">
        <v>35.193258999999998</v>
      </c>
      <c r="K220" s="244">
        <v>1.798870000000079</v>
      </c>
      <c r="L220" s="229">
        <v>498.37900000000002</v>
      </c>
      <c r="M220" s="229">
        <v>498.37900000000008</v>
      </c>
    </row>
    <row r="221" spans="1:13" s="2" customFormat="1" ht="17.100000000000001" hidden="1" customHeight="1" x14ac:dyDescent="0.25">
      <c r="A221" s="266">
        <v>42217</v>
      </c>
      <c r="B221" s="244">
        <v>52.306043000000003</v>
      </c>
      <c r="C221" s="244">
        <v>5.1236889999999997</v>
      </c>
      <c r="D221" s="244">
        <v>2.4680800000000001</v>
      </c>
      <c r="E221" s="244">
        <v>109.816056</v>
      </c>
      <c r="F221" s="244">
        <v>2.98719</v>
      </c>
      <c r="G221" s="244">
        <v>25.944738000000001</v>
      </c>
      <c r="H221" s="244">
        <v>58.816054000000001</v>
      </c>
      <c r="I221" s="244">
        <v>114.554286</v>
      </c>
      <c r="J221" s="244">
        <v>35.325271999999998</v>
      </c>
      <c r="K221" s="244">
        <v>1.4305919999999901</v>
      </c>
      <c r="L221" s="229">
        <v>408.77199999999999</v>
      </c>
      <c r="M221" s="229">
        <v>391.69028500000002</v>
      </c>
    </row>
    <row r="222" spans="1:13" s="2" customFormat="1" ht="17.100000000000001" hidden="1" customHeight="1" x14ac:dyDescent="0.25">
      <c r="A222" s="266">
        <v>42248</v>
      </c>
      <c r="B222" s="244">
        <v>85.757947999999999</v>
      </c>
      <c r="C222" s="244">
        <v>4.0447179999999996</v>
      </c>
      <c r="D222" s="244">
        <v>2.5292400000000002</v>
      </c>
      <c r="E222" s="244">
        <v>77.192843999999994</v>
      </c>
      <c r="F222" s="244">
        <v>4.0706939999999996</v>
      </c>
      <c r="G222" s="244">
        <v>38.965527000000002</v>
      </c>
      <c r="H222" s="244">
        <v>76.504431999999994</v>
      </c>
      <c r="I222" s="244">
        <v>113.562136</v>
      </c>
      <c r="J222" s="244">
        <v>37.012917000000002</v>
      </c>
      <c r="K222" s="244">
        <v>3.1935440000000312</v>
      </c>
      <c r="L222" s="229">
        <v>442.834</v>
      </c>
      <c r="M222" s="229">
        <v>442.83400000000006</v>
      </c>
    </row>
    <row r="223" spans="1:13" s="2" customFormat="1" ht="17.100000000000001" hidden="1" customHeight="1" x14ac:dyDescent="0.25">
      <c r="A223" s="266">
        <v>42278</v>
      </c>
      <c r="B223" s="244">
        <v>58.257007999999999</v>
      </c>
      <c r="C223" s="244">
        <v>5.429729</v>
      </c>
      <c r="D223" s="244">
        <v>2.542961</v>
      </c>
      <c r="E223" s="244">
        <v>60.212885999999997</v>
      </c>
      <c r="F223" s="244">
        <v>6.2815960000000004</v>
      </c>
      <c r="G223" s="244">
        <v>36.827162000000001</v>
      </c>
      <c r="H223" s="244">
        <v>73.27543</v>
      </c>
      <c r="I223" s="244">
        <v>101.307211</v>
      </c>
      <c r="J223" s="244">
        <v>46.060068999999999</v>
      </c>
      <c r="K223" s="244">
        <v>4.0519479999999817</v>
      </c>
      <c r="L223" s="229">
        <v>394.24599999999998</v>
      </c>
      <c r="M223" s="229">
        <v>394.24599999999998</v>
      </c>
    </row>
    <row r="224" spans="1:13" s="2" customFormat="1" ht="17.100000000000001" hidden="1" customHeight="1" x14ac:dyDescent="0.25">
      <c r="A224" s="266">
        <v>42309</v>
      </c>
      <c r="B224" s="244">
        <v>59.938578999999997</v>
      </c>
      <c r="C224" s="244">
        <v>4.1675529999999998</v>
      </c>
      <c r="D224" s="244">
        <v>8.2631200000000007</v>
      </c>
      <c r="E224" s="244">
        <v>72.267104000000003</v>
      </c>
      <c r="F224" s="244">
        <v>4.5146699999999997</v>
      </c>
      <c r="G224" s="244">
        <v>30.912808999999999</v>
      </c>
      <c r="H224" s="244">
        <v>62.698466000000003</v>
      </c>
      <c r="I224" s="244">
        <v>93.331215999999998</v>
      </c>
      <c r="J224" s="244">
        <v>36.410406000000002</v>
      </c>
      <c r="K224" s="244">
        <v>4.0100770000000239</v>
      </c>
      <c r="L224" s="229">
        <v>376.51400000000001</v>
      </c>
      <c r="M224" s="229">
        <v>376.51400000000007</v>
      </c>
    </row>
    <row r="225" spans="1:13" s="2" customFormat="1" ht="17.100000000000001" hidden="1" customHeight="1" x14ac:dyDescent="0.25">
      <c r="A225" s="266">
        <v>42339</v>
      </c>
      <c r="B225" s="244">
        <v>81.038098000000005</v>
      </c>
      <c r="C225" s="244">
        <v>7.1843640000000004</v>
      </c>
      <c r="D225" s="244">
        <v>2.802406</v>
      </c>
      <c r="E225" s="244">
        <v>159.03406899999999</v>
      </c>
      <c r="F225" s="244">
        <v>5.0404280000000004</v>
      </c>
      <c r="G225" s="244">
        <v>29.743566999999999</v>
      </c>
      <c r="H225" s="244">
        <v>60.655265999999997</v>
      </c>
      <c r="I225" s="244">
        <v>109.440487</v>
      </c>
      <c r="J225" s="244">
        <v>45.581556999999997</v>
      </c>
      <c r="K225" s="244">
        <v>2.8147579999999834</v>
      </c>
      <c r="L225" s="229">
        <v>503.33499999999998</v>
      </c>
      <c r="M225" s="229">
        <v>503.33499999999998</v>
      </c>
    </row>
    <row r="226" spans="1:13" s="2" customFormat="1" ht="17.100000000000001" hidden="1" customHeight="1" x14ac:dyDescent="0.25">
      <c r="A226" s="265">
        <v>42370</v>
      </c>
      <c r="B226" s="244">
        <v>50.139139999999998</v>
      </c>
      <c r="C226" s="244">
        <v>2.64791</v>
      </c>
      <c r="D226" s="244">
        <v>1.5240670000000001</v>
      </c>
      <c r="E226" s="244">
        <v>42.615403000000001</v>
      </c>
      <c r="F226" s="244">
        <v>3.4544549999999998</v>
      </c>
      <c r="G226" s="244">
        <v>33.540543</v>
      </c>
      <c r="H226" s="244">
        <v>59.280161</v>
      </c>
      <c r="I226" s="244">
        <v>86.595444999999998</v>
      </c>
      <c r="J226" s="244">
        <v>29.885850999999999</v>
      </c>
      <c r="K226" s="244">
        <v>1.0705320000000711</v>
      </c>
      <c r="L226" s="229">
        <v>311.10000000000008</v>
      </c>
      <c r="M226" s="229">
        <v>311.14149999999995</v>
      </c>
    </row>
    <row r="227" spans="1:13" s="2" customFormat="1" ht="17.100000000000001" hidden="1" customHeight="1" x14ac:dyDescent="0.25">
      <c r="A227" s="266">
        <v>42401</v>
      </c>
      <c r="B227" s="244">
        <v>42.841619999999999</v>
      </c>
      <c r="C227" s="244">
        <v>3.0438670000000001</v>
      </c>
      <c r="D227" s="244">
        <v>1.698305</v>
      </c>
      <c r="E227" s="244">
        <v>47.384180000000001</v>
      </c>
      <c r="F227" s="244">
        <v>2.512343</v>
      </c>
      <c r="G227" s="244">
        <v>25.324994</v>
      </c>
      <c r="H227" s="244">
        <v>43.908411999999998</v>
      </c>
      <c r="I227" s="244">
        <v>84.343646000000007</v>
      </c>
      <c r="J227" s="244">
        <v>23.733253999999999</v>
      </c>
      <c r="K227" s="244">
        <v>2.6370650000000069</v>
      </c>
      <c r="L227" s="229">
        <v>277.59999999999997</v>
      </c>
      <c r="M227" s="229">
        <v>276.29648999999995</v>
      </c>
    </row>
    <row r="228" spans="1:13" s="2" customFormat="1" ht="17.100000000000001" hidden="1" customHeight="1" x14ac:dyDescent="0.25">
      <c r="A228" s="266">
        <v>42430</v>
      </c>
      <c r="B228" s="244">
        <v>55.962688</v>
      </c>
      <c r="C228" s="244">
        <v>3.250861</v>
      </c>
      <c r="D228" s="244">
        <v>2.5127259999999998</v>
      </c>
      <c r="E228" s="244">
        <v>50.481732999999998</v>
      </c>
      <c r="F228" s="244">
        <v>3.6948840000000001</v>
      </c>
      <c r="G228" s="244">
        <v>29.428352</v>
      </c>
      <c r="H228" s="244">
        <v>59.349932000000003</v>
      </c>
      <c r="I228" s="244">
        <v>98.021683999999993</v>
      </c>
      <c r="J228" s="244">
        <v>35.797094000000001</v>
      </c>
      <c r="K228" s="244">
        <v>3.1232770000000301</v>
      </c>
      <c r="L228" s="229">
        <v>343.6</v>
      </c>
      <c r="M228" s="229">
        <v>341.31598800000012</v>
      </c>
    </row>
    <row r="229" spans="1:13" s="2" customFormat="1" ht="17.100000000000001" hidden="1" customHeight="1" x14ac:dyDescent="0.25">
      <c r="A229" s="266">
        <v>42461</v>
      </c>
      <c r="B229" s="244">
        <v>54.444448000000001</v>
      </c>
      <c r="C229" s="244">
        <v>2.2758560000000001</v>
      </c>
      <c r="D229" s="244">
        <v>1.8568519999999999</v>
      </c>
      <c r="E229" s="244">
        <v>50.112245999999999</v>
      </c>
      <c r="F229" s="244">
        <v>4.034319</v>
      </c>
      <c r="G229" s="244">
        <v>30.748562</v>
      </c>
      <c r="H229" s="244">
        <v>53.978147999999997</v>
      </c>
      <c r="I229" s="244">
        <v>116.69726900000001</v>
      </c>
      <c r="J229" s="244">
        <v>31.050999000000001</v>
      </c>
      <c r="K229" s="244">
        <v>3.4331740000000082</v>
      </c>
      <c r="L229" s="229">
        <v>355.49999999999994</v>
      </c>
      <c r="M229" s="229">
        <v>349.53345200000007</v>
      </c>
    </row>
    <row r="230" spans="1:13" s="2" customFormat="1" ht="17.100000000000001" hidden="1" customHeight="1" x14ac:dyDescent="0.25">
      <c r="A230" s="266">
        <v>42491</v>
      </c>
      <c r="B230" s="244">
        <v>75.776685000000001</v>
      </c>
      <c r="C230" s="244">
        <v>4.8469720000000001</v>
      </c>
      <c r="D230" s="244">
        <v>7.7917740000000002</v>
      </c>
      <c r="E230" s="244">
        <v>67.993071999999998</v>
      </c>
      <c r="F230" s="244">
        <v>3.4025569999999998</v>
      </c>
      <c r="G230" s="244">
        <v>35.891593999999998</v>
      </c>
      <c r="H230" s="244">
        <v>68.484460999999996</v>
      </c>
      <c r="I230" s="244">
        <v>125.444275</v>
      </c>
      <c r="J230" s="244">
        <v>38.117851999999999</v>
      </c>
      <c r="K230" s="244">
        <v>1.7560270000000742</v>
      </c>
      <c r="L230" s="229">
        <v>427.7000000000001</v>
      </c>
      <c r="M230" s="229">
        <v>427.450694</v>
      </c>
    </row>
    <row r="231" spans="1:13" s="2" customFormat="1" ht="17.100000000000001" hidden="1" customHeight="1" x14ac:dyDescent="0.25">
      <c r="A231" s="266">
        <v>42522</v>
      </c>
      <c r="B231" s="244">
        <v>63.201284000000001</v>
      </c>
      <c r="C231" s="244">
        <v>5.0280610000000001</v>
      </c>
      <c r="D231" s="244">
        <v>2.5913840000000001</v>
      </c>
      <c r="E231" s="244">
        <v>70.339911000000001</v>
      </c>
      <c r="F231" s="244">
        <v>2.1157499999999998</v>
      </c>
      <c r="G231" s="244">
        <v>34.219172999999998</v>
      </c>
      <c r="H231" s="244">
        <v>70.382941000000002</v>
      </c>
      <c r="I231" s="244">
        <v>131.65722</v>
      </c>
      <c r="J231" s="244">
        <v>38.024396000000003</v>
      </c>
      <c r="K231" s="244">
        <v>1.4891080000001011</v>
      </c>
      <c r="L231" s="229">
        <v>420.90000000000015</v>
      </c>
      <c r="M231" s="229">
        <v>420.02741000000003</v>
      </c>
    </row>
    <row r="232" spans="1:13" s="2" customFormat="1" ht="17.100000000000001" hidden="1" customHeight="1" x14ac:dyDescent="0.25">
      <c r="A232" s="266">
        <v>42552</v>
      </c>
      <c r="B232" s="244">
        <v>80.530983000000006</v>
      </c>
      <c r="C232" s="244">
        <v>3.1413530000000001</v>
      </c>
      <c r="D232" s="244">
        <v>2.326279</v>
      </c>
      <c r="E232" s="244">
        <v>59.866914999999999</v>
      </c>
      <c r="F232" s="244">
        <v>3.2440850000000001</v>
      </c>
      <c r="G232" s="244">
        <v>40.111609000000001</v>
      </c>
      <c r="H232" s="244">
        <v>60.484520000000003</v>
      </c>
      <c r="I232" s="244">
        <v>121.249807</v>
      </c>
      <c r="J232" s="244">
        <v>36.594247000000003</v>
      </c>
      <c r="K232" s="244">
        <v>9.7786469999999781</v>
      </c>
      <c r="L232" s="229">
        <v>420</v>
      </c>
      <c r="M232" s="229">
        <v>410.51108400000004</v>
      </c>
    </row>
    <row r="233" spans="1:13" s="2" customFormat="1" ht="17.100000000000001" hidden="1" customHeight="1" x14ac:dyDescent="0.25">
      <c r="A233" s="266">
        <v>42583</v>
      </c>
      <c r="B233" s="244">
        <v>81.453220999999999</v>
      </c>
      <c r="C233" s="244">
        <v>5.2818040000000002</v>
      </c>
      <c r="D233" s="244">
        <v>2.4680800000000001</v>
      </c>
      <c r="E233" s="244">
        <v>60.966126000000003</v>
      </c>
      <c r="F233" s="244">
        <v>3.3256579999999998</v>
      </c>
      <c r="G233" s="244">
        <v>38.924903</v>
      </c>
      <c r="H233" s="244">
        <v>76.106506999999993</v>
      </c>
      <c r="I233" s="244">
        <v>154.32974899999999</v>
      </c>
      <c r="J233" s="244">
        <v>62.685859999999998</v>
      </c>
      <c r="K233" s="244">
        <v>2.0401790000000233</v>
      </c>
      <c r="L233" s="229">
        <v>495.9</v>
      </c>
      <c r="M233" s="229">
        <v>493.97618400000005</v>
      </c>
    </row>
    <row r="234" spans="1:13" s="2" customFormat="1" ht="17.100000000000001" hidden="1" customHeight="1" x14ac:dyDescent="0.25">
      <c r="A234" s="266">
        <v>42614</v>
      </c>
      <c r="B234" s="244">
        <v>82.784773000000001</v>
      </c>
      <c r="C234" s="244">
        <v>4.1259560000000004</v>
      </c>
      <c r="D234" s="244">
        <v>2.5292400000000002</v>
      </c>
      <c r="E234" s="244">
        <v>80.733909999999995</v>
      </c>
      <c r="F234" s="244">
        <v>4.6496940000000002</v>
      </c>
      <c r="G234" s="244">
        <v>43.155242000000001</v>
      </c>
      <c r="H234" s="244">
        <v>81.320381999999995</v>
      </c>
      <c r="I234" s="244">
        <v>162.15074100000001</v>
      </c>
      <c r="J234" s="244">
        <v>45.224887000000003</v>
      </c>
      <c r="K234" s="244">
        <v>2.3967160000000831</v>
      </c>
      <c r="L234" s="229">
        <v>513.70000000000005</v>
      </c>
      <c r="M234" s="229">
        <v>511.17119400000001</v>
      </c>
    </row>
    <row r="235" spans="1:13" s="2" customFormat="1" ht="17.100000000000001" hidden="1" customHeight="1" x14ac:dyDescent="0.25">
      <c r="A235" s="266">
        <v>42644</v>
      </c>
      <c r="B235" s="244">
        <v>60.164473000000001</v>
      </c>
      <c r="C235" s="244">
        <v>2.557277</v>
      </c>
      <c r="D235" s="244">
        <v>2.542961</v>
      </c>
      <c r="E235" s="244">
        <v>58.768621000000003</v>
      </c>
      <c r="F235" s="244">
        <v>2.952833</v>
      </c>
      <c r="G235" s="244">
        <v>37.511470000000003</v>
      </c>
      <c r="H235" s="244">
        <v>60.808748999999999</v>
      </c>
      <c r="I235" s="244">
        <v>121.717812</v>
      </c>
      <c r="J235" s="244">
        <v>37.861984</v>
      </c>
      <c r="K235" s="244">
        <v>3.0546980000000303</v>
      </c>
      <c r="L235" s="229">
        <v>391.20000000000005</v>
      </c>
      <c r="M235" s="229">
        <v>388.99028299999998</v>
      </c>
    </row>
    <row r="236" spans="1:13" s="2" customFormat="1" ht="17.100000000000001" hidden="1" customHeight="1" x14ac:dyDescent="0.25">
      <c r="A236" s="266">
        <v>42675</v>
      </c>
      <c r="B236" s="244">
        <v>77.267859999999999</v>
      </c>
      <c r="C236" s="244">
        <v>6.0076179999999999</v>
      </c>
      <c r="D236" s="244">
        <v>8.2631200000000007</v>
      </c>
      <c r="E236" s="244">
        <v>84.278135000000006</v>
      </c>
      <c r="F236" s="244">
        <v>4.9721650000000004</v>
      </c>
      <c r="G236" s="244">
        <v>42.602013999999997</v>
      </c>
      <c r="H236" s="244">
        <v>77.740257999999997</v>
      </c>
      <c r="I236" s="244">
        <v>136.62123</v>
      </c>
      <c r="J236" s="244">
        <v>49.350414999999998</v>
      </c>
      <c r="K236" s="244">
        <v>1.2</v>
      </c>
      <c r="L236" s="229">
        <v>484.91645199999994</v>
      </c>
      <c r="M236" s="229">
        <v>483.22609700000004</v>
      </c>
    </row>
    <row r="237" spans="1:13" s="2" customFormat="1" ht="17.100000000000001" hidden="1" customHeight="1" x14ac:dyDescent="0.25">
      <c r="A237" s="266">
        <v>42705</v>
      </c>
      <c r="B237" s="244">
        <v>69.255602999999994</v>
      </c>
      <c r="C237" s="244">
        <v>2.6085199999999999</v>
      </c>
      <c r="D237" s="244">
        <v>2.802406</v>
      </c>
      <c r="E237" s="244">
        <v>51.496698000000002</v>
      </c>
      <c r="F237" s="244">
        <v>3.2371560000000001</v>
      </c>
      <c r="G237" s="244">
        <v>27.176855</v>
      </c>
      <c r="H237" s="244">
        <v>61.743378999999997</v>
      </c>
      <c r="I237" s="244">
        <v>131.772672</v>
      </c>
      <c r="J237" s="244">
        <v>40.781632000000002</v>
      </c>
      <c r="K237" s="244">
        <v>3.1434340000000702</v>
      </c>
      <c r="L237" s="229">
        <v>397.00000000000006</v>
      </c>
      <c r="M237" s="229">
        <v>397.67309200000005</v>
      </c>
    </row>
    <row r="238" spans="1:13" s="2" customFormat="1" ht="17.100000000000001" hidden="1" customHeight="1" x14ac:dyDescent="0.25">
      <c r="A238" s="265">
        <v>42736</v>
      </c>
      <c r="B238" s="244">
        <v>58.300682000000002</v>
      </c>
      <c r="C238" s="244">
        <v>4.2632159999999999</v>
      </c>
      <c r="D238" s="244">
        <v>3.7267929999999998</v>
      </c>
      <c r="E238" s="244">
        <v>77.897255000000001</v>
      </c>
      <c r="F238" s="244">
        <v>3.0238849999999999</v>
      </c>
      <c r="G238" s="244">
        <v>37.515664999999998</v>
      </c>
      <c r="H238" s="244">
        <v>69.970517000000001</v>
      </c>
      <c r="I238" s="244">
        <v>122.267898</v>
      </c>
      <c r="J238" s="244">
        <v>38.286166999999999</v>
      </c>
      <c r="K238" s="244">
        <v>2.0479219999999714</v>
      </c>
      <c r="L238" s="229">
        <v>417.3</v>
      </c>
      <c r="M238" s="229">
        <v>417.22492499999998</v>
      </c>
    </row>
    <row r="239" spans="1:13" s="2" customFormat="1" ht="17.100000000000001" hidden="1" customHeight="1" x14ac:dyDescent="0.25">
      <c r="A239" s="266">
        <v>42767</v>
      </c>
      <c r="B239" s="244">
        <v>58.501792999999999</v>
      </c>
      <c r="C239" s="244">
        <v>2.3806780000000001</v>
      </c>
      <c r="D239" s="244">
        <v>1.806087</v>
      </c>
      <c r="E239" s="244">
        <v>68.500663000000003</v>
      </c>
      <c r="F239" s="244">
        <v>2.4437570000000002</v>
      </c>
      <c r="G239" s="244">
        <v>31.908795000000001</v>
      </c>
      <c r="H239" s="244">
        <v>49.280006999999998</v>
      </c>
      <c r="I239" s="244">
        <v>93.434557999999996</v>
      </c>
      <c r="J239" s="244">
        <v>29.3</v>
      </c>
      <c r="K239" s="244">
        <v>1.5797820000001366</v>
      </c>
      <c r="L239" s="229">
        <v>339.13612000000012</v>
      </c>
      <c r="M239" s="229">
        <v>339.23029300000002</v>
      </c>
    </row>
    <row r="240" spans="1:13" s="2" customFormat="1" ht="17.100000000000001" hidden="1" customHeight="1" x14ac:dyDescent="0.25">
      <c r="A240" s="266">
        <v>42795</v>
      </c>
      <c r="B240" s="244">
        <v>54.885694999999998</v>
      </c>
      <c r="C240" s="244">
        <v>3.48786</v>
      </c>
      <c r="D240" s="244">
        <v>2.722458</v>
      </c>
      <c r="E240" s="244">
        <v>69.588423000000006</v>
      </c>
      <c r="F240" s="244">
        <v>4.112393</v>
      </c>
      <c r="G240" s="244">
        <v>33.476067999999998</v>
      </c>
      <c r="H240" s="244">
        <v>49.986649999999997</v>
      </c>
      <c r="I240" s="244">
        <v>115.831193</v>
      </c>
      <c r="J240" s="244">
        <v>35.792282999999998</v>
      </c>
      <c r="K240" s="244">
        <v>2.2169770000000426</v>
      </c>
      <c r="L240" s="229">
        <v>372.10000000000008</v>
      </c>
      <c r="M240" s="229">
        <v>372.22969100000006</v>
      </c>
    </row>
    <row r="241" spans="1:13" s="2" customFormat="1" ht="17.100000000000001" hidden="1" customHeight="1" x14ac:dyDescent="0.25">
      <c r="A241" s="266">
        <v>42826</v>
      </c>
      <c r="B241" s="244">
        <v>50.465125999999998</v>
      </c>
      <c r="C241" s="244">
        <v>2.8389989999999998</v>
      </c>
      <c r="D241" s="244">
        <v>2.7335790000000002</v>
      </c>
      <c r="E241" s="244">
        <v>76.404167999999999</v>
      </c>
      <c r="F241" s="244">
        <v>2.7324959999999998</v>
      </c>
      <c r="G241" s="244">
        <v>29.019662</v>
      </c>
      <c r="H241" s="244">
        <v>66.246582000000004</v>
      </c>
      <c r="I241" s="244">
        <v>104.147142</v>
      </c>
      <c r="J241" s="244">
        <v>29.823332000000001</v>
      </c>
      <c r="K241" s="244">
        <v>2.6889139999998974</v>
      </c>
      <c r="L241" s="229">
        <v>367.09999999999991</v>
      </c>
      <c r="M241" s="229">
        <v>367.20847700000002</v>
      </c>
    </row>
    <row r="242" spans="1:13" s="2" customFormat="1" ht="17.100000000000001" hidden="1" customHeight="1" x14ac:dyDescent="0.25">
      <c r="A242" s="266">
        <v>42856</v>
      </c>
      <c r="B242" s="244">
        <v>72.643313000000006</v>
      </c>
      <c r="C242" s="244">
        <v>3.7376130000000001</v>
      </c>
      <c r="D242" s="244">
        <v>3.3331900000000001</v>
      </c>
      <c r="E242" s="244">
        <v>89.508763999999999</v>
      </c>
      <c r="F242" s="244">
        <v>3.861818</v>
      </c>
      <c r="G242" s="244">
        <v>35.179707000000001</v>
      </c>
      <c r="H242" s="244">
        <v>53.499189999999999</v>
      </c>
      <c r="I242" s="244">
        <v>121.94082899999999</v>
      </c>
      <c r="J242" s="244">
        <v>41.765121000000001</v>
      </c>
      <c r="K242" s="244">
        <v>3.5304549999999608</v>
      </c>
      <c r="L242" s="229">
        <v>429</v>
      </c>
      <c r="M242" s="229">
        <v>428.97083900000001</v>
      </c>
    </row>
    <row r="243" spans="1:13" s="2" customFormat="1" ht="17.100000000000001" hidden="1" customHeight="1" x14ac:dyDescent="0.25">
      <c r="A243" s="266">
        <v>42887</v>
      </c>
      <c r="B243" s="244">
        <v>68.287237000000005</v>
      </c>
      <c r="C243" s="244">
        <v>3.448699</v>
      </c>
      <c r="D243" s="244">
        <v>3.1174659999999998</v>
      </c>
      <c r="E243" s="244">
        <v>61.427208</v>
      </c>
      <c r="F243" s="244">
        <v>2.4958930000000001</v>
      </c>
      <c r="G243" s="244">
        <v>30.562687</v>
      </c>
      <c r="H243" s="244">
        <v>58.367531</v>
      </c>
      <c r="I243" s="244">
        <v>85.701982999999998</v>
      </c>
      <c r="J243" s="244">
        <v>61.671385999999998</v>
      </c>
      <c r="K243" s="244">
        <v>2.0199099999999817</v>
      </c>
      <c r="L243" s="229">
        <v>377.09999999999991</v>
      </c>
      <c r="M243" s="229">
        <v>377.16353300000003</v>
      </c>
    </row>
    <row r="244" spans="1:13" s="2" customFormat="1" ht="17.100000000000001" hidden="1" customHeight="1" x14ac:dyDescent="0.25">
      <c r="A244" s="266">
        <v>42917</v>
      </c>
      <c r="B244" s="244">
        <v>73.395713999999998</v>
      </c>
      <c r="C244" s="244">
        <v>4.8293670000000004</v>
      </c>
      <c r="D244" s="244">
        <v>5.9269759999999998</v>
      </c>
      <c r="E244" s="244">
        <v>68.379332000000005</v>
      </c>
      <c r="F244" s="244">
        <v>3.6880489999999999</v>
      </c>
      <c r="G244" s="244">
        <v>33.632947999999999</v>
      </c>
      <c r="H244" s="244">
        <v>66.062473999999995</v>
      </c>
      <c r="I244" s="244">
        <v>113.494855</v>
      </c>
      <c r="J244" s="244">
        <v>39.718699000000001</v>
      </c>
      <c r="K244" s="244">
        <v>0.97158599999994522</v>
      </c>
      <c r="L244" s="229">
        <v>410.09999999999997</v>
      </c>
      <c r="M244" s="229">
        <v>409.79342099999997</v>
      </c>
    </row>
    <row r="245" spans="1:13" s="2" customFormat="1" ht="17.100000000000001" hidden="1" customHeight="1" x14ac:dyDescent="0.25">
      <c r="A245" s="266">
        <v>42948</v>
      </c>
      <c r="B245" s="244">
        <v>65.188973000000004</v>
      </c>
      <c r="C245" s="244">
        <v>5.253984</v>
      </c>
      <c r="D245" s="244">
        <v>8.2908290000000004</v>
      </c>
      <c r="E245" s="244">
        <v>64.047591999999995</v>
      </c>
      <c r="F245" s="244">
        <v>4.4775140000000002</v>
      </c>
      <c r="G245" s="244">
        <v>39.418267999999998</v>
      </c>
      <c r="H245" s="244">
        <v>68.987733000000006</v>
      </c>
      <c r="I245" s="244">
        <v>117.20632999999999</v>
      </c>
      <c r="J245" s="244">
        <v>54.984031999999999</v>
      </c>
      <c r="K245" s="244">
        <v>5.344744999999989</v>
      </c>
      <c r="L245" s="229">
        <v>433.2</v>
      </c>
      <c r="M245" s="229">
        <v>433.29838599999994</v>
      </c>
    </row>
    <row r="246" spans="1:13" s="2" customFormat="1" ht="17.100000000000001" hidden="1" customHeight="1" x14ac:dyDescent="0.25">
      <c r="A246" s="266">
        <v>42979</v>
      </c>
      <c r="B246" s="244">
        <v>84.933622999999997</v>
      </c>
      <c r="C246" s="244">
        <v>6.6225339999999999</v>
      </c>
      <c r="D246" s="244">
        <v>3.5129450000000002</v>
      </c>
      <c r="E246" s="244">
        <v>83.950852999999995</v>
      </c>
      <c r="F246" s="244">
        <v>6.0243900000000004</v>
      </c>
      <c r="G246" s="244">
        <v>33.225033000000003</v>
      </c>
      <c r="H246" s="244">
        <v>74.035111999999998</v>
      </c>
      <c r="I246" s="244">
        <v>96.805864999999997</v>
      </c>
      <c r="J246" s="244">
        <v>42.016345999999999</v>
      </c>
      <c r="K246" s="244">
        <v>2.6732990000000427</v>
      </c>
      <c r="L246" s="229">
        <v>433.8</v>
      </c>
      <c r="M246" s="229">
        <v>438.917483</v>
      </c>
    </row>
    <row r="247" spans="1:13" s="2" customFormat="1" ht="17.100000000000001" hidden="1" customHeight="1" x14ac:dyDescent="0.25">
      <c r="A247" s="266">
        <v>43009</v>
      </c>
      <c r="B247" s="244">
        <v>63.611204000000001</v>
      </c>
      <c r="C247" s="244">
        <v>4.3509739999999999</v>
      </c>
      <c r="D247" s="244">
        <v>4.2026120000000002</v>
      </c>
      <c r="E247" s="244">
        <v>105.74222</v>
      </c>
      <c r="F247" s="244">
        <v>6.7321410000000004</v>
      </c>
      <c r="G247" s="244">
        <v>36.782856000000002</v>
      </c>
      <c r="H247" s="244">
        <v>76.369320999999999</v>
      </c>
      <c r="I247" s="244">
        <v>120.539103</v>
      </c>
      <c r="J247" s="244">
        <v>42.735951</v>
      </c>
      <c r="K247" s="244">
        <v>4.6336179999999558</v>
      </c>
      <c r="L247" s="229">
        <v>465.69999999999993</v>
      </c>
      <c r="M247" s="229">
        <v>452.14583600000009</v>
      </c>
    </row>
    <row r="248" spans="1:13" s="2" customFormat="1" ht="17.100000000000001" hidden="1" customHeight="1" x14ac:dyDescent="0.25">
      <c r="A248" s="266">
        <v>43040</v>
      </c>
      <c r="B248" s="244">
        <v>73.964802000000006</v>
      </c>
      <c r="C248" s="244">
        <v>4.2783360000000004</v>
      </c>
      <c r="D248" s="244">
        <v>3.6431909999999998</v>
      </c>
      <c r="E248" s="244">
        <v>58.8</v>
      </c>
      <c r="F248" s="244">
        <v>4.4719800000000003</v>
      </c>
      <c r="G248" s="244">
        <v>40.900064</v>
      </c>
      <c r="H248" s="244">
        <v>54.037542000000002</v>
      </c>
      <c r="I248" s="244">
        <v>144.931003</v>
      </c>
      <c r="J248" s="244">
        <v>36.363056</v>
      </c>
      <c r="K248" s="244">
        <v>1.9463870000000156</v>
      </c>
      <c r="L248" s="229">
        <v>423.33636100000001</v>
      </c>
      <c r="M248" s="229">
        <v>407.40696900000012</v>
      </c>
    </row>
    <row r="249" spans="1:13" s="2" customFormat="1" ht="17.100000000000001" hidden="1" customHeight="1" x14ac:dyDescent="0.25">
      <c r="A249" s="266">
        <v>43070</v>
      </c>
      <c r="B249" s="244">
        <v>70.732218000000003</v>
      </c>
      <c r="C249" s="244">
        <v>3.8085040000000001</v>
      </c>
      <c r="D249" s="244">
        <v>4.9229859999999999</v>
      </c>
      <c r="E249" s="244">
        <v>106.3</v>
      </c>
      <c r="F249" s="244">
        <v>7.5324020000000003</v>
      </c>
      <c r="G249" s="244">
        <v>45.663701000000003</v>
      </c>
      <c r="H249" s="244">
        <v>73.580515000000005</v>
      </c>
      <c r="I249" s="244">
        <v>136.96700999999999</v>
      </c>
      <c r="J249" s="244">
        <v>44.085529999999999</v>
      </c>
      <c r="K249" s="244">
        <v>2.3214730000000827</v>
      </c>
      <c r="L249" s="229">
        <v>495.91433900000004</v>
      </c>
      <c r="M249" s="229">
        <v>498.09538100000003</v>
      </c>
    </row>
    <row r="250" spans="1:13" s="2" customFormat="1" ht="17.100000000000001" hidden="1" customHeight="1" x14ac:dyDescent="0.25">
      <c r="A250" s="265">
        <v>43101</v>
      </c>
      <c r="B250" s="244">
        <v>46.337190999999997</v>
      </c>
      <c r="C250" s="244">
        <v>5.5049400000000004</v>
      </c>
      <c r="D250" s="244">
        <v>10.145142999999999</v>
      </c>
      <c r="E250" s="244">
        <v>91.357478</v>
      </c>
      <c r="F250" s="244">
        <v>3.7325840000000001</v>
      </c>
      <c r="G250" s="244">
        <v>37.554254</v>
      </c>
      <c r="H250" s="244">
        <v>65.856286999999995</v>
      </c>
      <c r="I250" s="244">
        <v>154.81595799999999</v>
      </c>
      <c r="J250" s="244">
        <v>40.859091999999997</v>
      </c>
      <c r="K250" s="244">
        <v>1.9196209999999496</v>
      </c>
      <c r="L250" s="229">
        <v>458.08254799999992</v>
      </c>
      <c r="M250" s="229">
        <v>458.20521600000001</v>
      </c>
    </row>
    <row r="251" spans="1:13" s="2" customFormat="1" ht="17.100000000000001" hidden="1" customHeight="1" x14ac:dyDescent="0.25">
      <c r="A251" s="266">
        <v>43132</v>
      </c>
      <c r="B251" s="244">
        <v>45.806372000000003</v>
      </c>
      <c r="C251" s="244">
        <v>3.4369719999999999</v>
      </c>
      <c r="D251" s="244">
        <v>3.179052</v>
      </c>
      <c r="E251" s="244">
        <v>52.251376</v>
      </c>
      <c r="F251" s="244">
        <v>4.044486</v>
      </c>
      <c r="G251" s="244">
        <v>34.952519000000002</v>
      </c>
      <c r="H251" s="244">
        <v>66.653858</v>
      </c>
      <c r="I251" s="244">
        <v>141.04768999999999</v>
      </c>
      <c r="J251" s="244">
        <v>30.547515000000001</v>
      </c>
      <c r="K251" s="244">
        <v>2.3077269999999999</v>
      </c>
      <c r="L251" s="229">
        <v>384.22756700000002</v>
      </c>
      <c r="M251" s="229">
        <v>372.10806700000001</v>
      </c>
    </row>
    <row r="252" spans="1:13" s="2" customFormat="1" ht="17.100000000000001" hidden="1" customHeight="1" x14ac:dyDescent="0.25">
      <c r="A252" s="266">
        <v>43160</v>
      </c>
      <c r="B252" s="244">
        <v>60.594904999999997</v>
      </c>
      <c r="C252" s="244">
        <v>3.4486400000000001</v>
      </c>
      <c r="D252" s="244">
        <v>4.9538250000000001</v>
      </c>
      <c r="E252" s="244">
        <v>110.386787</v>
      </c>
      <c r="F252" s="244">
        <v>4.459441</v>
      </c>
      <c r="G252" s="244">
        <v>38.338338999999998</v>
      </c>
      <c r="H252" s="244">
        <v>53.091160000000002</v>
      </c>
      <c r="I252" s="244">
        <v>141.64153899999999</v>
      </c>
      <c r="J252" s="244">
        <v>31.19069</v>
      </c>
      <c r="K252" s="244">
        <v>2.6246740000000273</v>
      </c>
      <c r="L252" s="229">
        <v>450.73000000000008</v>
      </c>
      <c r="M252" s="229">
        <v>437.52658600000007</v>
      </c>
    </row>
    <row r="253" spans="1:13" s="2" customFormat="1" ht="17.100000000000001" hidden="1" customHeight="1" x14ac:dyDescent="0.25">
      <c r="A253" s="266">
        <v>43191</v>
      </c>
      <c r="B253" s="244">
        <v>79.375366999999997</v>
      </c>
      <c r="C253" s="244">
        <v>7.2761699999999996</v>
      </c>
      <c r="D253" s="244">
        <v>3.609327</v>
      </c>
      <c r="E253" s="244">
        <v>80.425819000000004</v>
      </c>
      <c r="F253" s="244">
        <v>4.0669000000000004</v>
      </c>
      <c r="G253" s="244">
        <v>40.672052000000001</v>
      </c>
      <c r="H253" s="244">
        <v>44.962288000000001</v>
      </c>
      <c r="I253" s="244">
        <v>109.599046</v>
      </c>
      <c r="J253" s="244">
        <v>28.214172000000001</v>
      </c>
      <c r="K253" s="244">
        <v>4</v>
      </c>
      <c r="L253" s="229">
        <v>402.20114100000001</v>
      </c>
      <c r="M253" s="229">
        <v>402.20540299999999</v>
      </c>
    </row>
    <row r="254" spans="1:13" s="2" customFormat="1" ht="17.100000000000001" hidden="1" customHeight="1" x14ac:dyDescent="0.25">
      <c r="A254" s="266">
        <v>43221</v>
      </c>
      <c r="B254" s="244">
        <v>66.290603000000004</v>
      </c>
      <c r="C254" s="244">
        <v>3.2110259999999999</v>
      </c>
      <c r="D254" s="244">
        <v>4.5210860000000004</v>
      </c>
      <c r="E254" s="244">
        <v>98.392718000000002</v>
      </c>
      <c r="F254" s="244">
        <v>4.2576000000000001</v>
      </c>
      <c r="G254" s="244">
        <v>49.001927999999999</v>
      </c>
      <c r="H254" s="244">
        <v>70.263946000000004</v>
      </c>
      <c r="I254" s="244">
        <v>197.998222</v>
      </c>
      <c r="J254" s="244">
        <v>41.127397000000002</v>
      </c>
      <c r="K254" s="244">
        <v>3.2</v>
      </c>
      <c r="L254" s="229">
        <v>538.26452600000005</v>
      </c>
      <c r="M254" s="229">
        <v>538.55865400000005</v>
      </c>
    </row>
    <row r="255" spans="1:13" s="2" customFormat="1" ht="17.100000000000001" hidden="1" customHeight="1" x14ac:dyDescent="0.25">
      <c r="A255" s="266">
        <v>43252</v>
      </c>
      <c r="B255" s="244">
        <v>56.923726000000002</v>
      </c>
      <c r="C255" s="244">
        <v>4.3954490000000002</v>
      </c>
      <c r="D255" s="244">
        <v>3.8531930000000001</v>
      </c>
      <c r="E255" s="244">
        <v>74.599999999999994</v>
      </c>
      <c r="F255" s="244">
        <v>3.7672620000000001</v>
      </c>
      <c r="G255" s="244">
        <v>33.6</v>
      </c>
      <c r="H255" s="244">
        <v>58.346623000000001</v>
      </c>
      <c r="I255" s="244">
        <v>123.695975</v>
      </c>
      <c r="J255" s="244">
        <v>30.25357</v>
      </c>
      <c r="K255" s="244">
        <v>1.2</v>
      </c>
      <c r="L255" s="229">
        <v>390.63579800000002</v>
      </c>
      <c r="M255" s="229">
        <v>390.89233100000001</v>
      </c>
    </row>
    <row r="256" spans="1:13" s="2" customFormat="1" ht="17.100000000000001" hidden="1" customHeight="1" x14ac:dyDescent="0.25">
      <c r="A256" s="266">
        <v>43282</v>
      </c>
      <c r="B256" s="244">
        <v>71.459344000000002</v>
      </c>
      <c r="C256" s="244">
        <v>3.575053</v>
      </c>
      <c r="D256" s="244">
        <v>4.7924930000000003</v>
      </c>
      <c r="E256" s="244">
        <v>126.07194</v>
      </c>
      <c r="F256" s="244">
        <v>4.1642330000000003</v>
      </c>
      <c r="G256" s="244">
        <v>49.9</v>
      </c>
      <c r="H256" s="244">
        <v>67.181556999999998</v>
      </c>
      <c r="I256" s="244">
        <v>122.275851</v>
      </c>
      <c r="J256" s="244">
        <v>49.445717000000002</v>
      </c>
      <c r="K256" s="244">
        <v>1.7</v>
      </c>
      <c r="L256" s="229">
        <v>500.56618800000001</v>
      </c>
      <c r="M256" s="229">
        <v>500.97719300000006</v>
      </c>
    </row>
    <row r="257" spans="1:13" s="2" customFormat="1" ht="17.100000000000001" hidden="1" customHeight="1" x14ac:dyDescent="0.25">
      <c r="A257" s="266">
        <v>43313</v>
      </c>
      <c r="B257" s="244">
        <v>84.1</v>
      </c>
      <c r="C257" s="244">
        <v>7.4</v>
      </c>
      <c r="D257" s="244">
        <v>17.100000000000001</v>
      </c>
      <c r="E257" s="244">
        <v>79.599999999999994</v>
      </c>
      <c r="F257" s="244">
        <v>4</v>
      </c>
      <c r="G257" s="244">
        <v>43.8</v>
      </c>
      <c r="H257" s="244">
        <v>78.900000000000006</v>
      </c>
      <c r="I257" s="244">
        <v>136.67742000000001</v>
      </c>
      <c r="J257" s="244">
        <v>44.9</v>
      </c>
      <c r="K257" s="244">
        <v>1.8</v>
      </c>
      <c r="L257" s="229">
        <v>498.27742000000001</v>
      </c>
      <c r="M257" s="229">
        <v>484.19574499999993</v>
      </c>
    </row>
    <row r="258" spans="1:13" s="2" customFormat="1" ht="17.100000000000001" hidden="1" customHeight="1" x14ac:dyDescent="0.25">
      <c r="A258" s="266">
        <v>43344</v>
      </c>
      <c r="B258" s="244">
        <v>60.688076000000002</v>
      </c>
      <c r="C258" s="244">
        <v>4.7697159999999998</v>
      </c>
      <c r="D258" s="244">
        <v>3.516912</v>
      </c>
      <c r="E258" s="244">
        <v>139.33148499999999</v>
      </c>
      <c r="F258" s="244">
        <v>5.4117309999999996</v>
      </c>
      <c r="G258" s="244">
        <v>42.846513999999999</v>
      </c>
      <c r="H258" s="244">
        <v>70.511442000000002</v>
      </c>
      <c r="I258" s="244">
        <v>105.542663</v>
      </c>
      <c r="J258" s="244">
        <v>40.177581000000004</v>
      </c>
      <c r="K258" s="244">
        <v>2.2999999999999998</v>
      </c>
      <c r="L258" s="229">
        <v>475.09612000000004</v>
      </c>
      <c r="M258" s="229">
        <v>474.68410899999998</v>
      </c>
    </row>
    <row r="259" spans="1:13" s="2" customFormat="1" ht="17.100000000000001" hidden="1" customHeight="1" x14ac:dyDescent="0.25">
      <c r="A259" s="266">
        <v>43374</v>
      </c>
      <c r="B259" s="244">
        <v>78.764322000000007</v>
      </c>
      <c r="C259" s="244">
        <v>5.8237389999999998</v>
      </c>
      <c r="D259" s="244">
        <v>7.13774</v>
      </c>
      <c r="E259" s="244">
        <v>118.167402</v>
      </c>
      <c r="F259" s="244">
        <v>5.3823549999999996</v>
      </c>
      <c r="G259" s="244">
        <v>46.209347000000001</v>
      </c>
      <c r="H259" s="244">
        <v>75.805992000000003</v>
      </c>
      <c r="I259" s="244">
        <v>150.176376</v>
      </c>
      <c r="J259" s="244">
        <v>61.824379999999998</v>
      </c>
      <c r="K259" s="244">
        <v>3.1</v>
      </c>
      <c r="L259" s="229">
        <v>552.39165300000002</v>
      </c>
      <c r="M259" s="229">
        <v>547.71282399999996</v>
      </c>
    </row>
    <row r="260" spans="1:13" s="2" customFormat="1" ht="17.100000000000001" hidden="1" customHeight="1" x14ac:dyDescent="0.25">
      <c r="A260" s="266">
        <v>43405</v>
      </c>
      <c r="B260" s="244">
        <v>66.8</v>
      </c>
      <c r="C260" s="244">
        <v>5</v>
      </c>
      <c r="D260" s="244">
        <v>3.9</v>
      </c>
      <c r="E260" s="244">
        <v>133</v>
      </c>
      <c r="F260" s="244">
        <v>4.0999999999999996</v>
      </c>
      <c r="G260" s="244">
        <v>44.3</v>
      </c>
      <c r="H260" s="244">
        <v>78.599999999999994</v>
      </c>
      <c r="I260" s="244">
        <v>118.104637</v>
      </c>
      <c r="J260" s="244">
        <v>40.799999999999997</v>
      </c>
      <c r="K260" s="244">
        <v>1.4</v>
      </c>
      <c r="L260" s="229">
        <v>496.004637</v>
      </c>
      <c r="M260" s="229">
        <v>495.07566500000001</v>
      </c>
    </row>
    <row r="261" spans="1:13" s="2" customFormat="1" ht="17.100000000000001" hidden="1" customHeight="1" x14ac:dyDescent="0.25">
      <c r="A261" s="266">
        <v>43435</v>
      </c>
      <c r="B261" s="244">
        <v>84.9</v>
      </c>
      <c r="C261" s="244">
        <v>4.2604119999999996</v>
      </c>
      <c r="D261" s="244">
        <v>4.8531690000000003</v>
      </c>
      <c r="E261" s="244">
        <v>61.586651000000003</v>
      </c>
      <c r="F261" s="244">
        <v>1.9300889999999999</v>
      </c>
      <c r="G261" s="244">
        <v>38.873772000000002</v>
      </c>
      <c r="H261" s="244">
        <v>78.230810000000005</v>
      </c>
      <c r="I261" s="244">
        <v>227</v>
      </c>
      <c r="J261" s="244">
        <v>46.703220999999999</v>
      </c>
      <c r="K261" s="244">
        <v>1.3</v>
      </c>
      <c r="L261" s="229">
        <v>549.63812400000006</v>
      </c>
      <c r="M261" s="229">
        <v>453.56315399999988</v>
      </c>
    </row>
    <row r="262" spans="1:13" s="2" customFormat="1" ht="17.100000000000001" customHeight="1" x14ac:dyDescent="0.25">
      <c r="A262" s="265">
        <v>43466</v>
      </c>
      <c r="B262" s="244">
        <v>57.257891000000001</v>
      </c>
      <c r="C262" s="244">
        <v>6.4592790000000004</v>
      </c>
      <c r="D262" s="244">
        <v>4.8888299999999996</v>
      </c>
      <c r="E262" s="244">
        <v>112.284904</v>
      </c>
      <c r="F262" s="244">
        <v>2.201079</v>
      </c>
      <c r="G262" s="244">
        <v>38.959542999999996</v>
      </c>
      <c r="H262" s="244">
        <v>76.596765000000005</v>
      </c>
      <c r="I262" s="244">
        <v>257.39153700000003</v>
      </c>
      <c r="J262" s="244">
        <v>42.756120000000003</v>
      </c>
      <c r="K262" s="244">
        <v>4.3562760000000003</v>
      </c>
      <c r="L262" s="229">
        <v>603.15200000000004</v>
      </c>
      <c r="M262" s="229">
        <v>492.67406600000004</v>
      </c>
    </row>
    <row r="263" spans="1:13" s="2" customFormat="1" ht="17.100000000000001" customHeight="1" x14ac:dyDescent="0.25">
      <c r="A263" s="266">
        <v>43497</v>
      </c>
      <c r="B263" s="244">
        <v>41.949959999999997</v>
      </c>
      <c r="C263" s="244">
        <v>2.6375510000000002</v>
      </c>
      <c r="D263" s="244">
        <v>2.6556899999999999</v>
      </c>
      <c r="E263" s="244">
        <v>80.470963999999995</v>
      </c>
      <c r="F263" s="244">
        <v>2.1096759999999999</v>
      </c>
      <c r="G263" s="244">
        <v>32.657397000000003</v>
      </c>
      <c r="H263" s="244">
        <v>63.943069999999999</v>
      </c>
      <c r="I263" s="244">
        <v>102.401602</v>
      </c>
      <c r="J263" s="244">
        <v>29.916488000000001</v>
      </c>
      <c r="K263" s="244">
        <v>2.6014149999999998</v>
      </c>
      <c r="L263" s="229">
        <v>361.34399999999999</v>
      </c>
      <c r="M263" s="229">
        <v>361.34381299999995</v>
      </c>
    </row>
    <row r="264" spans="1:13" s="2" customFormat="1" ht="17.100000000000001" customHeight="1" x14ac:dyDescent="0.25">
      <c r="A264" s="266">
        <v>43525</v>
      </c>
      <c r="B264" s="244">
        <v>56.340103999999997</v>
      </c>
      <c r="C264" s="244">
        <v>3.515749</v>
      </c>
      <c r="D264" s="244">
        <v>11.955793999999999</v>
      </c>
      <c r="E264" s="244">
        <v>60.494385999999999</v>
      </c>
      <c r="F264" s="244">
        <v>2.4333290000000001</v>
      </c>
      <c r="G264" s="244">
        <v>29.204312999999999</v>
      </c>
      <c r="H264" s="244">
        <v>55.928254000000003</v>
      </c>
      <c r="I264" s="244">
        <v>133.443275</v>
      </c>
      <c r="J264" s="244">
        <v>30.372205000000001</v>
      </c>
      <c r="K264" s="244">
        <v>3.1076450000000002</v>
      </c>
      <c r="L264" s="229">
        <v>386.79500000000002</v>
      </c>
      <c r="M264" s="229">
        <v>374.81530300000003</v>
      </c>
    </row>
    <row r="265" spans="1:13" s="2" customFormat="1" ht="17.100000000000001" customHeight="1" x14ac:dyDescent="0.25">
      <c r="A265" s="266">
        <v>43556</v>
      </c>
      <c r="B265" s="244">
        <v>80.870491999999999</v>
      </c>
      <c r="C265" s="244">
        <v>6.3839090000000001</v>
      </c>
      <c r="D265" s="244">
        <v>5.8417510000000004</v>
      </c>
      <c r="E265" s="244">
        <v>93.924644000000001</v>
      </c>
      <c r="F265" s="244">
        <v>2.642582</v>
      </c>
      <c r="G265" s="244">
        <v>36.093997000000002</v>
      </c>
      <c r="H265" s="244">
        <v>54.033327</v>
      </c>
      <c r="I265" s="244">
        <v>111.284841</v>
      </c>
      <c r="J265" s="244">
        <v>35.474646999999997</v>
      </c>
      <c r="K265" s="244">
        <v>1.8207880000000001</v>
      </c>
      <c r="L265" s="229">
        <v>428.37099999999998</v>
      </c>
      <c r="M265" s="229">
        <v>428.10577799999999</v>
      </c>
    </row>
    <row r="266" spans="1:13" s="2" customFormat="1" ht="17.100000000000001" customHeight="1" x14ac:dyDescent="0.25">
      <c r="A266" s="266">
        <v>43586</v>
      </c>
      <c r="B266" s="244">
        <v>66.311217999999997</v>
      </c>
      <c r="C266" s="244">
        <v>4.3105510000000002</v>
      </c>
      <c r="D266" s="244">
        <v>3.12364</v>
      </c>
      <c r="E266" s="244">
        <v>117.634664</v>
      </c>
      <c r="F266" s="244">
        <v>2.819512</v>
      </c>
      <c r="G266" s="244">
        <v>38.458357999999997</v>
      </c>
      <c r="H266" s="244">
        <v>61.836938000000004</v>
      </c>
      <c r="I266" s="244">
        <v>122.948441</v>
      </c>
      <c r="J266" s="244">
        <v>41.912660000000002</v>
      </c>
      <c r="K266" s="244">
        <v>3.3918979999999999</v>
      </c>
      <c r="L266" s="229">
        <v>462.74799999999999</v>
      </c>
      <c r="M266" s="229">
        <v>462.74788000000001</v>
      </c>
    </row>
    <row r="267" spans="1:13" s="2" customFormat="1" ht="17.100000000000001" customHeight="1" x14ac:dyDescent="0.25">
      <c r="A267" s="266">
        <v>43617</v>
      </c>
      <c r="B267" s="244">
        <v>53.435791000000002</v>
      </c>
      <c r="C267" s="244">
        <v>6.1929910000000001</v>
      </c>
      <c r="D267" s="244">
        <v>5.532133</v>
      </c>
      <c r="E267" s="244">
        <v>69.423681000000002</v>
      </c>
      <c r="F267" s="244">
        <v>3.710512</v>
      </c>
      <c r="G267" s="244">
        <v>28.595566000000002</v>
      </c>
      <c r="H267" s="244">
        <v>54.172834000000002</v>
      </c>
      <c r="I267" s="244">
        <v>116.37866</v>
      </c>
      <c r="J267" s="244">
        <v>39.050545</v>
      </c>
      <c r="K267" s="244">
        <v>0.58846299999999996</v>
      </c>
      <c r="L267" s="229">
        <v>377.08100000000002</v>
      </c>
      <c r="M267" s="229">
        <v>376.20491500000003</v>
      </c>
    </row>
    <row r="268" spans="1:13" s="2" customFormat="1" ht="17.100000000000001" customHeight="1" x14ac:dyDescent="0.25">
      <c r="A268" s="266">
        <v>43647</v>
      </c>
      <c r="B268" s="244">
        <v>79.534138999999996</v>
      </c>
      <c r="C268" s="244">
        <v>4.1216229999999996</v>
      </c>
      <c r="D268" s="244">
        <v>3.755992</v>
      </c>
      <c r="E268" s="244">
        <v>119.877267</v>
      </c>
      <c r="F268" s="244">
        <v>2.8907820000000002</v>
      </c>
      <c r="G268" s="244">
        <v>39.220239999999997</v>
      </c>
      <c r="H268" s="244">
        <v>57.224508999999998</v>
      </c>
      <c r="I268" s="244">
        <v>128.696741</v>
      </c>
      <c r="J268" s="244">
        <v>40.659868000000003</v>
      </c>
      <c r="K268" s="244">
        <v>1.3641970000000001</v>
      </c>
      <c r="L268" s="229">
        <v>477.34500000000003</v>
      </c>
      <c r="M268" s="229">
        <v>477.34535799999998</v>
      </c>
    </row>
    <row r="269" spans="1:13" s="2" customFormat="1" ht="17.100000000000001" customHeight="1" x14ac:dyDescent="0.25">
      <c r="A269" s="266">
        <v>43678</v>
      </c>
      <c r="B269" s="244">
        <v>63.165447</v>
      </c>
      <c r="C269" s="244">
        <v>3.126897</v>
      </c>
      <c r="D269" s="244">
        <v>2.4867599999999999</v>
      </c>
      <c r="E269" s="244">
        <v>70.643394999999998</v>
      </c>
      <c r="F269" s="244">
        <v>3.6412309999999999</v>
      </c>
      <c r="G269" s="244">
        <v>34.595984000000001</v>
      </c>
      <c r="H269" s="244">
        <v>61.085408999999999</v>
      </c>
      <c r="I269" s="244">
        <v>119.061706</v>
      </c>
      <c r="J269" s="244">
        <v>37.922128000000001</v>
      </c>
      <c r="K269" s="244">
        <v>1.625702</v>
      </c>
      <c r="L269" s="229">
        <v>397.35500000000002</v>
      </c>
      <c r="M269" s="229">
        <v>396.50469199999998</v>
      </c>
    </row>
    <row r="270" spans="1:13" s="2" customFormat="1" ht="17.100000000000001" customHeight="1" x14ac:dyDescent="0.25">
      <c r="A270" s="266">
        <v>43709</v>
      </c>
      <c r="B270" s="244">
        <v>82.442497000000003</v>
      </c>
      <c r="C270" s="244">
        <v>5.1023880000000004</v>
      </c>
      <c r="D270" s="244">
        <v>4.9572989999999999</v>
      </c>
      <c r="E270" s="244">
        <v>126.35614099999999</v>
      </c>
      <c r="F270" s="244">
        <v>4.4889609999999998</v>
      </c>
      <c r="G270" s="244">
        <v>43.636265000000002</v>
      </c>
      <c r="H270" s="244">
        <v>64.120328000000001</v>
      </c>
      <c r="I270" s="244">
        <v>123.260757</v>
      </c>
      <c r="J270" s="244">
        <v>42.221603000000002</v>
      </c>
      <c r="K270" s="244">
        <v>2.1227849999999999</v>
      </c>
      <c r="L270" s="229">
        <v>498.709</v>
      </c>
      <c r="M270" s="229">
        <v>498.709024</v>
      </c>
    </row>
    <row r="271" spans="1:13" s="2" customFormat="1" ht="17.100000000000001" customHeight="1" x14ac:dyDescent="0.25">
      <c r="A271" s="266">
        <v>43739</v>
      </c>
      <c r="B271" s="244">
        <v>67.311026999999996</v>
      </c>
      <c r="C271" s="244">
        <v>5.305307</v>
      </c>
      <c r="D271" s="244">
        <v>4.0772839999999997</v>
      </c>
      <c r="E271" s="244">
        <v>117.13105400000001</v>
      </c>
      <c r="F271" s="244">
        <v>4.4422959999999998</v>
      </c>
      <c r="G271" s="244">
        <v>33.988801000000002</v>
      </c>
      <c r="H271" s="244">
        <v>62.269153000000003</v>
      </c>
      <c r="I271" s="244">
        <v>95.847616000000002</v>
      </c>
      <c r="J271" s="244">
        <v>43.565918000000003</v>
      </c>
      <c r="K271" s="244">
        <v>2.422485</v>
      </c>
      <c r="L271" s="229">
        <v>436.36099999999999</v>
      </c>
      <c r="M271" s="229">
        <v>436.36094100000014</v>
      </c>
    </row>
    <row r="272" spans="1:13" s="2" customFormat="1" ht="17.100000000000001" customHeight="1" x14ac:dyDescent="0.25">
      <c r="A272" s="266">
        <v>43770</v>
      </c>
      <c r="B272" s="244">
        <v>82.601056999999997</v>
      </c>
      <c r="C272" s="244">
        <v>3.943524</v>
      </c>
      <c r="D272" s="244">
        <v>3.1950609999999999</v>
      </c>
      <c r="E272" s="244">
        <v>83.034177</v>
      </c>
      <c r="F272" s="244">
        <v>4.0215990000000001</v>
      </c>
      <c r="G272" s="244">
        <v>35.766550000000002</v>
      </c>
      <c r="H272" s="244">
        <v>57.328038999999997</v>
      </c>
      <c r="I272" s="244">
        <v>506.10656799999998</v>
      </c>
      <c r="J272" s="244">
        <v>39.760863000000001</v>
      </c>
      <c r="K272" s="244">
        <v>2.0756730000000001</v>
      </c>
      <c r="L272" s="229">
        <v>817.83299999999997</v>
      </c>
      <c r="M272" s="229">
        <v>411.03442900000005</v>
      </c>
    </row>
    <row r="273" spans="1:16" s="2" customFormat="1" ht="17.100000000000001" customHeight="1" x14ac:dyDescent="0.25">
      <c r="A273" s="272">
        <v>43800</v>
      </c>
      <c r="B273" s="269">
        <v>55.820231999999997</v>
      </c>
      <c r="C273" s="269">
        <v>4.5005420000000003</v>
      </c>
      <c r="D273" s="269">
        <v>4.0990460000000004</v>
      </c>
      <c r="E273" s="269">
        <v>72.467713000000003</v>
      </c>
      <c r="F273" s="269">
        <v>3.2731080000000001</v>
      </c>
      <c r="G273" s="269">
        <v>30.879300000000001</v>
      </c>
      <c r="H273" s="269">
        <v>51.170856000000001</v>
      </c>
      <c r="I273" s="269">
        <v>498.93223499999999</v>
      </c>
      <c r="J273" s="269">
        <v>37.182509000000003</v>
      </c>
      <c r="K273" s="269">
        <v>3.11015</v>
      </c>
      <c r="L273" s="325">
        <v>761.43600000000004</v>
      </c>
      <c r="M273" s="325">
        <v>357.93793900000003</v>
      </c>
    </row>
    <row r="274" spans="1:16" s="2" customFormat="1" ht="17.100000000000001" customHeight="1" x14ac:dyDescent="0.25">
      <c r="A274" s="265">
        <v>43831</v>
      </c>
      <c r="B274" s="244">
        <v>56.671773000000002</v>
      </c>
      <c r="C274" s="244">
        <v>2.9175559999999998</v>
      </c>
      <c r="D274" s="244">
        <v>3.714858</v>
      </c>
      <c r="E274" s="244">
        <v>109.95973600000001</v>
      </c>
      <c r="F274" s="244">
        <v>4.2217330000000004</v>
      </c>
      <c r="G274" s="244">
        <v>35.766682000000003</v>
      </c>
      <c r="H274" s="244">
        <v>59.422558000000002</v>
      </c>
      <c r="I274" s="244">
        <v>95.022475999999997</v>
      </c>
      <c r="J274" s="244">
        <v>34.990155999999999</v>
      </c>
      <c r="K274" s="244">
        <v>1.795998</v>
      </c>
      <c r="L274" s="229">
        <v>404.483</v>
      </c>
      <c r="M274" s="229">
        <v>404.47417999999999</v>
      </c>
    </row>
    <row r="275" spans="1:16" s="2" customFormat="1" ht="17.100000000000001" customHeight="1" x14ac:dyDescent="0.25">
      <c r="A275" s="266">
        <v>43862</v>
      </c>
      <c r="B275" s="244">
        <v>68.951096000000007</v>
      </c>
      <c r="C275" s="244">
        <v>6.4843789999999997</v>
      </c>
      <c r="D275" s="244">
        <v>1.665538</v>
      </c>
      <c r="E275" s="244">
        <v>77.438890000000001</v>
      </c>
      <c r="F275" s="244">
        <v>4.0403219999999997</v>
      </c>
      <c r="G275" s="244">
        <v>29.119135</v>
      </c>
      <c r="H275" s="244">
        <v>52.593221</v>
      </c>
      <c r="I275" s="244">
        <v>86.743251000000001</v>
      </c>
      <c r="J275" s="244">
        <v>34.450118000000003</v>
      </c>
      <c r="K275" s="244">
        <v>1.5889150000000001</v>
      </c>
      <c r="L275" s="229">
        <v>363.07499999999999</v>
      </c>
      <c r="M275" s="229">
        <v>362.64926000000003</v>
      </c>
    </row>
    <row r="276" spans="1:16" s="2" customFormat="1" ht="17.100000000000001" customHeight="1" x14ac:dyDescent="0.25">
      <c r="A276" s="266">
        <v>43891</v>
      </c>
      <c r="B276" s="244">
        <v>59.910110000000003</v>
      </c>
      <c r="C276" s="244">
        <v>3.6678899999999999</v>
      </c>
      <c r="D276" s="244">
        <v>5.4459879999999998</v>
      </c>
      <c r="E276" s="244">
        <v>79.779433999999995</v>
      </c>
      <c r="F276" s="244">
        <v>4.3856630000000001</v>
      </c>
      <c r="G276" s="244">
        <v>29.737255000000001</v>
      </c>
      <c r="H276" s="244">
        <v>48.727263999999998</v>
      </c>
      <c r="I276" s="244">
        <v>68.168627999999998</v>
      </c>
      <c r="J276" s="244">
        <v>21.516884000000001</v>
      </c>
      <c r="K276" s="244">
        <v>2.7982870000000002</v>
      </c>
      <c r="L276" s="229">
        <v>324.137</v>
      </c>
      <c r="M276" s="229">
        <v>324.15604400000007</v>
      </c>
    </row>
    <row r="277" spans="1:16" s="2" customFormat="1" ht="17.100000000000001" customHeight="1" x14ac:dyDescent="0.25">
      <c r="A277" s="266">
        <v>43922</v>
      </c>
      <c r="B277" s="244">
        <v>57.698701999999997</v>
      </c>
      <c r="C277" s="244">
        <v>1.8074809999999999</v>
      </c>
      <c r="D277" s="244">
        <v>3.9406289999999999</v>
      </c>
      <c r="E277" s="244">
        <v>60.577240000000003</v>
      </c>
      <c r="F277" s="244">
        <v>5.0642259999999997</v>
      </c>
      <c r="G277" s="244">
        <v>28.27955</v>
      </c>
      <c r="H277" s="244">
        <v>41.208601999999999</v>
      </c>
      <c r="I277" s="244">
        <v>62.596944000000001</v>
      </c>
      <c r="J277" s="244">
        <v>19.951581999999998</v>
      </c>
      <c r="K277" s="244">
        <v>0.71567700000000001</v>
      </c>
      <c r="L277" s="229">
        <v>281.84100000000001</v>
      </c>
      <c r="M277" s="229">
        <v>267.62669399999999</v>
      </c>
    </row>
    <row r="278" spans="1:16" s="2" customFormat="1" ht="17.100000000000001" customHeight="1" x14ac:dyDescent="0.25">
      <c r="A278" s="266">
        <v>43952</v>
      </c>
      <c r="B278" s="244">
        <v>70.849424999999997</v>
      </c>
      <c r="C278" s="244">
        <v>1.281682</v>
      </c>
      <c r="D278" s="244">
        <v>2.9420380000000002</v>
      </c>
      <c r="E278" s="244">
        <v>25.36928</v>
      </c>
      <c r="F278" s="244">
        <v>3.6802630000000001</v>
      </c>
      <c r="G278" s="244">
        <v>36.072291999999997</v>
      </c>
      <c r="H278" s="244">
        <v>47.014336</v>
      </c>
      <c r="I278" s="244">
        <v>69.006281999999999</v>
      </c>
      <c r="J278" s="244">
        <v>20.919440999999999</v>
      </c>
      <c r="K278" s="244">
        <v>0.68484599999999995</v>
      </c>
      <c r="L278" s="229">
        <v>277.82</v>
      </c>
      <c r="M278" s="229">
        <v>277.88309700000002</v>
      </c>
    </row>
    <row r="279" spans="1:16" s="2" customFormat="1" ht="17.100000000000001" customHeight="1" x14ac:dyDescent="0.25">
      <c r="A279" s="266">
        <v>43983</v>
      </c>
      <c r="B279" s="244">
        <v>89.837631999999999</v>
      </c>
      <c r="C279" s="244">
        <v>1.0176590000000001</v>
      </c>
      <c r="D279" s="244">
        <v>5.6223270000000003</v>
      </c>
      <c r="E279" s="244">
        <v>37.566440999999998</v>
      </c>
      <c r="F279" s="244">
        <v>4.3689770000000001</v>
      </c>
      <c r="G279" s="244">
        <v>30.694417000000001</v>
      </c>
      <c r="H279" s="244">
        <v>51.175260999999999</v>
      </c>
      <c r="I279" s="244">
        <v>68.493302</v>
      </c>
      <c r="J279" s="244">
        <v>31.618622999999999</v>
      </c>
      <c r="K279" s="244">
        <v>0.19542899999999999</v>
      </c>
      <c r="L279" s="229">
        <v>320.58999999999997</v>
      </c>
      <c r="M279" s="229">
        <v>320.59143999999992</v>
      </c>
    </row>
    <row r="280" spans="1:16" s="2" customFormat="1" ht="17.100000000000001" customHeight="1" x14ac:dyDescent="0.25">
      <c r="A280" s="266">
        <v>44013</v>
      </c>
      <c r="B280" s="244">
        <v>48.038061999999996</v>
      </c>
      <c r="C280" s="244">
        <v>1.476774</v>
      </c>
      <c r="D280" s="244">
        <v>4.0053450000000002</v>
      </c>
      <c r="E280" s="244">
        <v>34.187309999999997</v>
      </c>
      <c r="F280" s="244">
        <v>4.3366300000000004</v>
      </c>
      <c r="G280" s="244">
        <v>28.241864</v>
      </c>
      <c r="H280" s="244">
        <v>55.264513999999998</v>
      </c>
      <c r="I280" s="244">
        <v>64.334474</v>
      </c>
      <c r="J280" s="244">
        <v>24.174230999999999</v>
      </c>
      <c r="K280" s="244">
        <v>1.3473379999999999</v>
      </c>
      <c r="L280" s="229">
        <v>265.40699999999998</v>
      </c>
      <c r="M280" s="229">
        <v>265.01576199999994</v>
      </c>
    </row>
    <row r="281" spans="1:16" s="2" customFormat="1" ht="17.100000000000001" customHeight="1" x14ac:dyDescent="0.25">
      <c r="A281" s="266">
        <v>44044</v>
      </c>
      <c r="B281" s="244">
        <v>44.278618000000002</v>
      </c>
      <c r="C281" s="244">
        <v>2.3162609999999999</v>
      </c>
      <c r="D281" s="244">
        <v>3.3006989999999998</v>
      </c>
      <c r="E281" s="244">
        <v>49.628039000000001</v>
      </c>
      <c r="F281" s="244">
        <v>4.4139020000000002</v>
      </c>
      <c r="G281" s="244">
        <v>27.237763999999999</v>
      </c>
      <c r="H281" s="244">
        <v>46.475189999999998</v>
      </c>
      <c r="I281" s="244">
        <v>67.372388000000001</v>
      </c>
      <c r="J281" s="244">
        <v>70.324411999999995</v>
      </c>
      <c r="K281" s="244">
        <v>0.409466</v>
      </c>
      <c r="L281" s="229">
        <v>315.75700000000001</v>
      </c>
      <c r="M281" s="229">
        <v>315.79033800000002</v>
      </c>
    </row>
    <row r="282" spans="1:16" s="2" customFormat="1" ht="17.100000000000001" customHeight="1" x14ac:dyDescent="0.25">
      <c r="A282" s="266">
        <v>44075</v>
      </c>
      <c r="B282" s="244">
        <v>79.285747000000001</v>
      </c>
      <c r="C282" s="244">
        <v>3.711903</v>
      </c>
      <c r="D282" s="244">
        <v>3.560578</v>
      </c>
      <c r="E282" s="244">
        <v>45.951369999999997</v>
      </c>
      <c r="F282" s="244">
        <v>6.2576010000000002</v>
      </c>
      <c r="G282" s="244">
        <v>33.991554000000001</v>
      </c>
      <c r="H282" s="244">
        <v>46.593043000000002</v>
      </c>
      <c r="I282" s="244">
        <v>53.982290999999996</v>
      </c>
      <c r="J282" s="244">
        <v>23.000426000000001</v>
      </c>
      <c r="K282" s="244">
        <v>0.46145599999999998</v>
      </c>
      <c r="L282" s="229">
        <v>296.79599999999999</v>
      </c>
      <c r="M282" s="229">
        <v>296.96437000000009</v>
      </c>
    </row>
    <row r="283" spans="1:16" s="2" customFormat="1" ht="17.100000000000001" customHeight="1" x14ac:dyDescent="0.25">
      <c r="A283" s="266">
        <v>44105</v>
      </c>
      <c r="B283" s="244">
        <v>54.586575000000003</v>
      </c>
      <c r="C283" s="244">
        <v>2.3573840000000001</v>
      </c>
      <c r="D283" s="244">
        <v>4.4638439999999999</v>
      </c>
      <c r="E283" s="244">
        <v>44.735121999999997</v>
      </c>
      <c r="F283" s="244">
        <v>3.2560790000000002</v>
      </c>
      <c r="G283" s="244">
        <v>38.939945999999999</v>
      </c>
      <c r="H283" s="244">
        <v>62.886206999999999</v>
      </c>
      <c r="I283" s="244">
        <v>64.412561999999994</v>
      </c>
      <c r="J283" s="244">
        <v>38.725529000000002</v>
      </c>
      <c r="K283" s="244">
        <v>0.52944000000000002</v>
      </c>
      <c r="L283" s="229">
        <v>314.89299999999997</v>
      </c>
      <c r="M283" s="229">
        <v>315.00442899999996</v>
      </c>
    </row>
    <row r="284" spans="1:16" s="2" customFormat="1" ht="17.100000000000001" customHeight="1" x14ac:dyDescent="0.25">
      <c r="A284" s="266">
        <v>44136</v>
      </c>
      <c r="B284" s="244">
        <v>48.006757999999998</v>
      </c>
      <c r="C284" s="244">
        <v>2.605464</v>
      </c>
      <c r="D284" s="244">
        <v>1.8102199999999999</v>
      </c>
      <c r="E284" s="244">
        <v>45.810971000000002</v>
      </c>
      <c r="F284" s="244">
        <v>5.184158</v>
      </c>
      <c r="G284" s="244">
        <v>28.816738000000001</v>
      </c>
      <c r="H284" s="244">
        <v>48.409807000000001</v>
      </c>
      <c r="I284" s="244">
        <v>64.597699000000006</v>
      </c>
      <c r="J284" s="244">
        <v>32.989767999999998</v>
      </c>
      <c r="K284" s="244">
        <v>0.85016700000000001</v>
      </c>
      <c r="L284" s="229">
        <v>279.08199999999999</v>
      </c>
      <c r="M284" s="229">
        <v>279.08169100000003</v>
      </c>
    </row>
    <row r="285" spans="1:16" s="2" customFormat="1" ht="17.100000000000001" customHeight="1" x14ac:dyDescent="0.25">
      <c r="A285" s="272">
        <v>44166</v>
      </c>
      <c r="B285" s="269">
        <v>59.407426000000001</v>
      </c>
      <c r="C285" s="269">
        <v>4.981293</v>
      </c>
      <c r="D285" s="269">
        <v>3.874333</v>
      </c>
      <c r="E285" s="269">
        <v>45.566535000000002</v>
      </c>
      <c r="F285" s="269">
        <v>1.943376</v>
      </c>
      <c r="G285" s="269">
        <v>38.465124000000003</v>
      </c>
      <c r="H285" s="269">
        <v>49.722734000000003</v>
      </c>
      <c r="I285" s="269">
        <v>73.505116999999998</v>
      </c>
      <c r="J285" s="269">
        <v>30.710889000000002</v>
      </c>
      <c r="K285" s="269">
        <v>1.1675960000000001</v>
      </c>
      <c r="L285" s="325">
        <v>309.34399999999999</v>
      </c>
      <c r="M285" s="325">
        <v>309.93001400000003</v>
      </c>
    </row>
    <row r="286" spans="1:16" s="2" customFormat="1" ht="17.100000000000001" customHeight="1" x14ac:dyDescent="0.25">
      <c r="A286" s="265">
        <v>44197</v>
      </c>
      <c r="B286" s="244">
        <v>66.75</v>
      </c>
      <c r="C286" s="244">
        <v>1.18</v>
      </c>
      <c r="D286" s="244">
        <v>4.0599999999999996</v>
      </c>
      <c r="E286" s="244">
        <v>43.6</v>
      </c>
      <c r="F286" s="244">
        <v>1.6</v>
      </c>
      <c r="G286" s="244">
        <v>32.049999999999997</v>
      </c>
      <c r="H286" s="244">
        <v>70.2</v>
      </c>
      <c r="I286" s="244">
        <v>69.400000000000006</v>
      </c>
      <c r="J286" s="244">
        <v>26.4</v>
      </c>
      <c r="K286" s="244">
        <v>0.75999999999999091</v>
      </c>
      <c r="L286" s="327">
        <v>316</v>
      </c>
      <c r="M286" s="229">
        <v>316</v>
      </c>
      <c r="N286" s="244"/>
      <c r="P286" s="244"/>
    </row>
    <row r="287" spans="1:16" s="2" customFormat="1" ht="17.100000000000001" customHeight="1" x14ac:dyDescent="0.25">
      <c r="A287" s="266">
        <v>44228</v>
      </c>
      <c r="B287" s="244">
        <v>47.35</v>
      </c>
      <c r="C287" s="244">
        <v>1.81</v>
      </c>
      <c r="D287" s="244">
        <v>2.15</v>
      </c>
      <c r="E287" s="244">
        <v>69</v>
      </c>
      <c r="F287" s="244">
        <v>3.51</v>
      </c>
      <c r="G287" s="244">
        <v>30.97</v>
      </c>
      <c r="H287" s="244">
        <v>46</v>
      </c>
      <c r="I287" s="244">
        <v>59.71</v>
      </c>
      <c r="J287" s="244">
        <v>34.9</v>
      </c>
      <c r="K287" s="244">
        <v>1.1999999999999744</v>
      </c>
      <c r="L287" s="327">
        <v>296.59999999999997</v>
      </c>
      <c r="M287" s="229">
        <v>296.59999999999997</v>
      </c>
      <c r="N287" s="244"/>
      <c r="P287" s="244"/>
    </row>
    <row r="288" spans="1:16" s="2" customFormat="1" ht="17.100000000000001" customHeight="1" x14ac:dyDescent="0.25">
      <c r="A288" s="266">
        <v>44256</v>
      </c>
      <c r="B288" s="244">
        <v>71.540000000000006</v>
      </c>
      <c r="C288" s="244">
        <v>5.28</v>
      </c>
      <c r="D288" s="244">
        <v>4.8099999999999996</v>
      </c>
      <c r="E288" s="244">
        <v>50.3</v>
      </c>
      <c r="F288" s="244">
        <v>7.64</v>
      </c>
      <c r="G288" s="244">
        <v>46.57</v>
      </c>
      <c r="H288" s="244">
        <v>69.7</v>
      </c>
      <c r="I288" s="244">
        <v>91.4</v>
      </c>
      <c r="J288" s="244">
        <v>32</v>
      </c>
      <c r="K288" s="244">
        <v>1.160000000000025</v>
      </c>
      <c r="L288" s="327">
        <v>380.4</v>
      </c>
      <c r="M288" s="229">
        <v>380.4</v>
      </c>
      <c r="N288" s="244"/>
      <c r="P288" s="244"/>
    </row>
    <row r="289" spans="1:16" s="2" customFormat="1" ht="17.100000000000001" customHeight="1" x14ac:dyDescent="0.25">
      <c r="A289" s="266">
        <v>44287</v>
      </c>
      <c r="B289" s="244">
        <v>66.2</v>
      </c>
      <c r="C289" s="244">
        <v>1.96</v>
      </c>
      <c r="D289" s="244">
        <v>4.2300000000000004</v>
      </c>
      <c r="E289" s="244">
        <v>69.3</v>
      </c>
      <c r="F289" s="244">
        <v>4.58</v>
      </c>
      <c r="G289" s="244">
        <v>27.91</v>
      </c>
      <c r="H289" s="244">
        <v>46.7</v>
      </c>
      <c r="I289" s="244">
        <v>69.84</v>
      </c>
      <c r="J289" s="244">
        <v>26.1</v>
      </c>
      <c r="K289" s="244">
        <v>0.67999999999994998</v>
      </c>
      <c r="L289" s="327">
        <v>317.5</v>
      </c>
      <c r="M289" s="229">
        <v>317</v>
      </c>
      <c r="N289" s="244"/>
      <c r="P289" s="244"/>
    </row>
    <row r="290" spans="1:16" s="2" customFormat="1" ht="17.100000000000001" customHeight="1" x14ac:dyDescent="0.25">
      <c r="A290" s="266">
        <v>44317</v>
      </c>
      <c r="B290" s="244">
        <v>57.37</v>
      </c>
      <c r="C290" s="244">
        <v>4.88</v>
      </c>
      <c r="D290" s="244">
        <v>4.21</v>
      </c>
      <c r="E290" s="244">
        <v>51.5</v>
      </c>
      <c r="F290" s="244">
        <v>3.51</v>
      </c>
      <c r="G290" s="244">
        <v>32.31</v>
      </c>
      <c r="H290" s="244">
        <v>43.6</v>
      </c>
      <c r="I290" s="244">
        <v>64.37</v>
      </c>
      <c r="J290" s="244">
        <v>30.5</v>
      </c>
      <c r="K290" s="244">
        <v>1.7499999999999361</v>
      </c>
      <c r="L290" s="327">
        <v>293.99999999999994</v>
      </c>
      <c r="M290" s="229">
        <v>293.99999999999994</v>
      </c>
      <c r="N290" s="244"/>
      <c r="P290" s="244"/>
    </row>
    <row r="291" spans="1:16" s="2" customFormat="1" ht="17.100000000000001" customHeight="1" x14ac:dyDescent="0.25">
      <c r="A291" s="266">
        <v>44348</v>
      </c>
      <c r="B291" s="244">
        <v>61.4</v>
      </c>
      <c r="C291" s="244">
        <v>2.37</v>
      </c>
      <c r="D291" s="244">
        <v>2.73</v>
      </c>
      <c r="E291" s="244">
        <v>50</v>
      </c>
      <c r="F291" s="244">
        <v>7.65</v>
      </c>
      <c r="G291" s="244">
        <v>52.65</v>
      </c>
      <c r="H291" s="244">
        <v>62.8</v>
      </c>
      <c r="I291" s="244">
        <v>74.760000000000005</v>
      </c>
      <c r="J291" s="244">
        <v>37.5</v>
      </c>
      <c r="K291" s="244">
        <v>0.53999999999996362</v>
      </c>
      <c r="L291" s="327">
        <v>352.4</v>
      </c>
      <c r="M291" s="229">
        <v>352.4</v>
      </c>
      <c r="N291" s="244"/>
      <c r="P291" s="244"/>
    </row>
    <row r="292" spans="1:16" s="2" customFormat="1" ht="17.100000000000001" customHeight="1" x14ac:dyDescent="0.25">
      <c r="A292" s="266">
        <v>44378</v>
      </c>
      <c r="B292" s="244">
        <v>85.64</v>
      </c>
      <c r="C292" s="244">
        <v>3.05</v>
      </c>
      <c r="D292" s="244">
        <v>5.29</v>
      </c>
      <c r="E292" s="244">
        <v>53.2</v>
      </c>
      <c r="F292" s="244">
        <v>8.7799999999999994</v>
      </c>
      <c r="G292" s="244">
        <v>48.29</v>
      </c>
      <c r="H292" s="244">
        <v>59.1</v>
      </c>
      <c r="I292" s="244">
        <v>77.34</v>
      </c>
      <c r="J292" s="244">
        <v>48.8</v>
      </c>
      <c r="K292" s="244">
        <v>0.41000000000011028</v>
      </c>
      <c r="L292" s="327">
        <v>389.90000000000009</v>
      </c>
      <c r="M292" s="229">
        <v>389.90000000000009</v>
      </c>
      <c r="N292" s="244"/>
      <c r="P292" s="244"/>
    </row>
    <row r="293" spans="1:16" s="2" customFormat="1" ht="17.100000000000001" customHeight="1" x14ac:dyDescent="0.25">
      <c r="A293" s="266">
        <v>44409</v>
      </c>
      <c r="B293" s="244">
        <v>62.55</v>
      </c>
      <c r="C293" s="244">
        <v>3.58</v>
      </c>
      <c r="D293" s="244">
        <v>2.54</v>
      </c>
      <c r="E293" s="244">
        <v>34.9</v>
      </c>
      <c r="F293" s="244">
        <v>5.41</v>
      </c>
      <c r="G293" s="244">
        <v>54.4</v>
      </c>
      <c r="H293" s="244">
        <v>44.1</v>
      </c>
      <c r="I293" s="244">
        <v>72.56</v>
      </c>
      <c r="J293" s="244">
        <v>43.7</v>
      </c>
      <c r="K293" s="244">
        <v>0.45999999999999375</v>
      </c>
      <c r="L293" s="327">
        <v>324.2</v>
      </c>
      <c r="M293" s="229">
        <v>324.2</v>
      </c>
      <c r="N293" s="244"/>
      <c r="P293" s="244"/>
    </row>
    <row r="294" spans="1:16" s="2" customFormat="1" ht="17.100000000000001" customHeight="1" x14ac:dyDescent="0.25">
      <c r="A294" s="266">
        <v>44440</v>
      </c>
      <c r="B294" s="244">
        <v>88.44</v>
      </c>
      <c r="C294" s="244">
        <v>3.22</v>
      </c>
      <c r="D294" s="244">
        <v>3.03</v>
      </c>
      <c r="E294" s="244">
        <v>85.2</v>
      </c>
      <c r="F294" s="244">
        <v>6.69</v>
      </c>
      <c r="G294" s="244">
        <v>44.59</v>
      </c>
      <c r="H294" s="244">
        <v>48.3</v>
      </c>
      <c r="I294" s="244">
        <v>85.54</v>
      </c>
      <c r="J294" s="244">
        <v>32.700000000000003</v>
      </c>
      <c r="K294" s="244">
        <v>8.99999999999892E-2</v>
      </c>
      <c r="L294" s="327">
        <v>397.8</v>
      </c>
      <c r="M294" s="229">
        <v>397.8</v>
      </c>
      <c r="N294" s="244"/>
      <c r="P294" s="244"/>
    </row>
    <row r="295" spans="1:16" s="2" customFormat="1" ht="17.100000000000001" customHeight="1" x14ac:dyDescent="0.25">
      <c r="A295" s="266">
        <v>44470</v>
      </c>
      <c r="B295" s="244">
        <v>49.39</v>
      </c>
      <c r="C295" s="244">
        <v>1.8</v>
      </c>
      <c r="D295" s="244">
        <v>6</v>
      </c>
      <c r="E295" s="244">
        <v>49.8</v>
      </c>
      <c r="F295" s="244">
        <v>3.62</v>
      </c>
      <c r="G295" s="244">
        <v>34.799999999999997</v>
      </c>
      <c r="H295" s="244">
        <v>46.8</v>
      </c>
      <c r="I295" s="244">
        <v>71.64</v>
      </c>
      <c r="J295" s="244">
        <v>37.1</v>
      </c>
      <c r="K295" s="244">
        <v>0.15000000000000568</v>
      </c>
      <c r="L295" s="327">
        <v>301.10000000000002</v>
      </c>
      <c r="M295" s="229">
        <v>301.10000000000002</v>
      </c>
      <c r="N295" s="244"/>
      <c r="P295" s="244"/>
    </row>
    <row r="296" spans="1:16" s="2" customFormat="1" ht="17.100000000000001" customHeight="1" x14ac:dyDescent="0.25">
      <c r="A296" s="266">
        <v>44501</v>
      </c>
      <c r="B296" s="244">
        <v>61.2</v>
      </c>
      <c r="C296" s="244">
        <v>7.31</v>
      </c>
      <c r="D296" s="244">
        <v>3.9</v>
      </c>
      <c r="E296" s="244">
        <v>80.8</v>
      </c>
      <c r="F296" s="244">
        <v>5.57</v>
      </c>
      <c r="G296" s="244">
        <v>45.36</v>
      </c>
      <c r="H296" s="244">
        <v>52.8</v>
      </c>
      <c r="I296" s="244">
        <v>99.14</v>
      </c>
      <c r="J296" s="244">
        <v>39.200000000000003</v>
      </c>
      <c r="K296" s="244">
        <v>0.61999999999997613</v>
      </c>
      <c r="L296" s="327">
        <v>395.9</v>
      </c>
      <c r="M296" s="229">
        <v>395.9</v>
      </c>
      <c r="N296" s="244"/>
      <c r="P296" s="244"/>
    </row>
    <row r="297" spans="1:16" s="2" customFormat="1" ht="17.100000000000001" customHeight="1" x14ac:dyDescent="0.25">
      <c r="A297" s="342">
        <v>44531</v>
      </c>
      <c r="B297" s="331">
        <v>65.569999999999993</v>
      </c>
      <c r="C297" s="331">
        <v>3.26</v>
      </c>
      <c r="D297" s="331">
        <v>5.55</v>
      </c>
      <c r="E297" s="331">
        <v>103.5</v>
      </c>
      <c r="F297" s="331">
        <v>3.54</v>
      </c>
      <c r="G297" s="331">
        <v>47.5</v>
      </c>
      <c r="H297" s="331">
        <v>60.9</v>
      </c>
      <c r="I297" s="331">
        <v>103.7</v>
      </c>
      <c r="J297" s="331">
        <v>45.3</v>
      </c>
      <c r="K297" s="244">
        <v>0.87999999999999545</v>
      </c>
      <c r="L297" s="327">
        <v>439.7</v>
      </c>
      <c r="M297" s="332">
        <v>438.09999999999997</v>
      </c>
      <c r="N297" s="244"/>
      <c r="P297" s="244"/>
    </row>
    <row r="298" spans="1:16" s="2" customFormat="1" ht="17.100000000000001" customHeight="1" x14ac:dyDescent="0.25">
      <c r="A298" s="343">
        <v>44562</v>
      </c>
      <c r="B298" s="340">
        <v>79</v>
      </c>
      <c r="C298" s="340">
        <v>3.31</v>
      </c>
      <c r="D298" s="340">
        <v>4.3</v>
      </c>
      <c r="E298" s="340">
        <v>108.1</v>
      </c>
      <c r="F298" s="340">
        <v>8.6</v>
      </c>
      <c r="G298" s="340">
        <v>45.31</v>
      </c>
      <c r="H298" s="340">
        <v>60.2</v>
      </c>
      <c r="I298" s="340">
        <v>111.8</v>
      </c>
      <c r="J298" s="340">
        <v>37.6</v>
      </c>
      <c r="K298" s="340">
        <v>0.77999999999998693</v>
      </c>
      <c r="L298" s="341">
        <v>459</v>
      </c>
      <c r="M298" s="345">
        <v>459</v>
      </c>
      <c r="N298" s="244"/>
      <c r="P298" s="244"/>
    </row>
    <row r="299" spans="1:16" s="2" customFormat="1" ht="17.100000000000001" customHeight="1" x14ac:dyDescent="0.25">
      <c r="A299" s="342">
        <v>44593</v>
      </c>
      <c r="B299" s="331">
        <v>72.7</v>
      </c>
      <c r="C299" s="331">
        <v>7.91</v>
      </c>
      <c r="D299" s="331">
        <v>6.5</v>
      </c>
      <c r="E299" s="331">
        <v>72.599999999999994</v>
      </c>
      <c r="F299" s="331">
        <v>5.37</v>
      </c>
      <c r="G299" s="331">
        <v>43.36</v>
      </c>
      <c r="H299" s="331">
        <v>84.78</v>
      </c>
      <c r="I299" s="331">
        <v>112.2</v>
      </c>
      <c r="J299" s="331">
        <v>39.700000000000003</v>
      </c>
      <c r="K299" s="331">
        <v>2.5200000000000244</v>
      </c>
      <c r="L299" s="337">
        <v>447.64</v>
      </c>
      <c r="M299" s="346">
        <v>447.40999999999997</v>
      </c>
      <c r="N299" s="244"/>
      <c r="P299" s="244"/>
    </row>
    <row r="300" spans="1:16" s="2" customFormat="1" ht="17.100000000000001" customHeight="1" x14ac:dyDescent="0.25">
      <c r="A300" s="266">
        <v>44621</v>
      </c>
      <c r="B300" s="244">
        <v>79.900000000000006</v>
      </c>
      <c r="C300" s="244">
        <v>4.6500000000000004</v>
      </c>
      <c r="D300" s="244">
        <v>2.8</v>
      </c>
      <c r="E300" s="244">
        <v>95</v>
      </c>
      <c r="F300" s="244">
        <v>7.2</v>
      </c>
      <c r="G300" s="244">
        <v>57.65</v>
      </c>
      <c r="H300" s="244">
        <v>47.38</v>
      </c>
      <c r="I300" s="244">
        <v>98.8</v>
      </c>
      <c r="J300" s="244">
        <v>34.299999999999997</v>
      </c>
      <c r="K300" s="244">
        <v>0.6600000000000108</v>
      </c>
      <c r="L300" s="327">
        <v>428.34000000000003</v>
      </c>
      <c r="M300" s="326">
        <v>427.85</v>
      </c>
      <c r="N300" s="244"/>
      <c r="P300" s="244"/>
    </row>
    <row r="301" spans="1:16" s="2" customFormat="1" ht="17.100000000000001" customHeight="1" x14ac:dyDescent="0.25">
      <c r="A301" s="266">
        <v>44652</v>
      </c>
      <c r="B301" s="244">
        <v>79.099999999999994</v>
      </c>
      <c r="C301" s="244">
        <v>3.81</v>
      </c>
      <c r="D301" s="244">
        <v>4.2</v>
      </c>
      <c r="E301" s="244">
        <v>112.8</v>
      </c>
      <c r="F301" s="244">
        <v>6.51</v>
      </c>
      <c r="G301" s="244">
        <v>42.9</v>
      </c>
      <c r="H301" s="244">
        <v>78.91</v>
      </c>
      <c r="I301" s="244">
        <v>96.6</v>
      </c>
      <c r="J301" s="244">
        <v>37.200000000000003</v>
      </c>
      <c r="K301" s="244">
        <v>1.5699999999999648</v>
      </c>
      <c r="L301" s="327">
        <v>463.59999999999991</v>
      </c>
      <c r="M301" s="326">
        <v>463.59999999999991</v>
      </c>
      <c r="N301" s="244"/>
      <c r="P301" s="244"/>
    </row>
    <row r="302" spans="1:16" s="2" customFormat="1" ht="17.100000000000001" customHeight="1" x14ac:dyDescent="0.25">
      <c r="A302" s="266">
        <v>44682</v>
      </c>
      <c r="B302" s="244">
        <v>80.8</v>
      </c>
      <c r="C302" s="244">
        <v>7</v>
      </c>
      <c r="D302" s="244">
        <v>10.8</v>
      </c>
      <c r="E302" s="244">
        <v>138</v>
      </c>
      <c r="F302" s="244">
        <v>11.52</v>
      </c>
      <c r="G302" s="244">
        <v>59.91</v>
      </c>
      <c r="H302" s="244">
        <v>76.12</v>
      </c>
      <c r="I302" s="244">
        <v>120.1</v>
      </c>
      <c r="J302" s="244">
        <v>52.8</v>
      </c>
      <c r="K302" s="244">
        <v>1.4699999999999989</v>
      </c>
      <c r="L302" s="327">
        <v>558.52</v>
      </c>
      <c r="M302" s="326">
        <v>558.52</v>
      </c>
      <c r="N302" s="244"/>
      <c r="P302" s="244"/>
    </row>
    <row r="303" spans="1:16" s="2" customFormat="1" ht="17.100000000000001" customHeight="1" x14ac:dyDescent="0.25">
      <c r="A303" s="266">
        <v>44713</v>
      </c>
      <c r="B303" s="244">
        <v>117.7</v>
      </c>
      <c r="C303" s="244">
        <v>6.3</v>
      </c>
      <c r="D303" s="244">
        <v>4.4000000000000004</v>
      </c>
      <c r="E303" s="244">
        <v>167.8</v>
      </c>
      <c r="F303" s="244">
        <v>14.16</v>
      </c>
      <c r="G303" s="244">
        <v>42.68</v>
      </c>
      <c r="H303" s="244">
        <v>73.78</v>
      </c>
      <c r="I303" s="244">
        <v>103.6</v>
      </c>
      <c r="J303" s="244">
        <v>41.5</v>
      </c>
      <c r="K303" s="244">
        <v>1.4899999999999238</v>
      </c>
      <c r="L303" s="327">
        <v>573.41</v>
      </c>
      <c r="M303" s="326">
        <v>562.77</v>
      </c>
      <c r="N303" s="244"/>
      <c r="P303" s="244"/>
    </row>
    <row r="304" spans="1:16" s="2" customFormat="1" ht="17.100000000000001" customHeight="1" x14ac:dyDescent="0.25">
      <c r="A304" s="266">
        <v>44743</v>
      </c>
      <c r="B304" s="244">
        <v>56.4</v>
      </c>
      <c r="C304" s="244">
        <v>5.83</v>
      </c>
      <c r="D304" s="244">
        <v>3.2</v>
      </c>
      <c r="E304" s="244">
        <v>185.4</v>
      </c>
      <c r="F304" s="244">
        <v>9.52</v>
      </c>
      <c r="G304" s="244">
        <v>52</v>
      </c>
      <c r="H304" s="244">
        <v>63.56</v>
      </c>
      <c r="I304" s="244">
        <v>102.4</v>
      </c>
      <c r="J304" s="244">
        <v>49.5</v>
      </c>
      <c r="K304" s="244">
        <v>1.9700000000000912</v>
      </c>
      <c r="L304" s="327">
        <v>529.78000000000009</v>
      </c>
      <c r="M304" s="326">
        <v>529.78000000000009</v>
      </c>
      <c r="N304" s="244"/>
      <c r="P304" s="244"/>
    </row>
    <row r="305" spans="1:16" s="2" customFormat="1" ht="17.100000000000001" customHeight="1" x14ac:dyDescent="0.25">
      <c r="A305" s="266">
        <v>44774</v>
      </c>
      <c r="B305" s="244">
        <v>91</v>
      </c>
      <c r="C305" s="244">
        <v>8.3800000000000008</v>
      </c>
      <c r="D305" s="244">
        <v>2.8</v>
      </c>
      <c r="E305" s="244">
        <v>151.80000000000001</v>
      </c>
      <c r="F305" s="244">
        <v>16.760000000000002</v>
      </c>
      <c r="G305" s="244">
        <v>59.04</v>
      </c>
      <c r="H305" s="244">
        <v>80.92</v>
      </c>
      <c r="I305" s="244">
        <v>128.1</v>
      </c>
      <c r="J305" s="244">
        <v>57</v>
      </c>
      <c r="K305" s="244">
        <v>0.58999999999993236</v>
      </c>
      <c r="L305" s="327">
        <v>596.39</v>
      </c>
      <c r="M305" s="326">
        <v>596.39</v>
      </c>
      <c r="N305" s="244"/>
      <c r="P305" s="244"/>
    </row>
    <row r="306" spans="1:16" s="2" customFormat="1" ht="17.100000000000001" customHeight="1" x14ac:dyDescent="0.25">
      <c r="A306" s="266">
        <v>44805</v>
      </c>
      <c r="B306" s="244">
        <v>128.1</v>
      </c>
      <c r="C306" s="244">
        <v>10.99</v>
      </c>
      <c r="D306" s="244">
        <v>5.9</v>
      </c>
      <c r="E306" s="244">
        <v>210.9</v>
      </c>
      <c r="F306" s="244">
        <v>16.53</v>
      </c>
      <c r="G306" s="244">
        <v>71.180000000000007</v>
      </c>
      <c r="H306" s="244">
        <v>94.09</v>
      </c>
      <c r="I306" s="244">
        <v>140.1</v>
      </c>
      <c r="J306" s="244">
        <v>71.3</v>
      </c>
      <c r="K306" s="244">
        <v>0.84000000000000341</v>
      </c>
      <c r="L306" s="327">
        <v>749.93000000000006</v>
      </c>
      <c r="M306" s="326">
        <v>746.40000000000009</v>
      </c>
      <c r="N306" s="244"/>
      <c r="P306" s="244"/>
    </row>
    <row r="307" spans="1:16" s="2" customFormat="1" ht="17.100000000000001" customHeight="1" x14ac:dyDescent="0.25">
      <c r="A307" s="266">
        <v>44835</v>
      </c>
      <c r="B307" s="244">
        <v>96.1</v>
      </c>
      <c r="C307" s="244">
        <v>6.8</v>
      </c>
      <c r="D307" s="244">
        <v>3.7</v>
      </c>
      <c r="E307" s="244">
        <v>120.3</v>
      </c>
      <c r="F307" s="244">
        <v>11.06</v>
      </c>
      <c r="G307" s="244">
        <v>75.27</v>
      </c>
      <c r="H307" s="244">
        <v>96.4</v>
      </c>
      <c r="I307" s="244">
        <v>118</v>
      </c>
      <c r="J307" s="244">
        <v>61.3</v>
      </c>
      <c r="K307" s="244">
        <v>0.95999999999996533</v>
      </c>
      <c r="L307" s="327">
        <v>589.88999999999987</v>
      </c>
      <c r="M307" s="326">
        <v>589.88999999999987</v>
      </c>
      <c r="N307" s="244"/>
      <c r="P307" s="244"/>
    </row>
    <row r="308" spans="1:16" s="2" customFormat="1" ht="17.100000000000001" customHeight="1" x14ac:dyDescent="0.25">
      <c r="A308" s="266">
        <v>44866</v>
      </c>
      <c r="B308" s="244">
        <v>91.1</v>
      </c>
      <c r="C308" s="244">
        <v>6.01</v>
      </c>
      <c r="D308" s="244">
        <v>4.5</v>
      </c>
      <c r="E308" s="244">
        <v>170.1</v>
      </c>
      <c r="F308" s="244">
        <v>8.7799999999999994</v>
      </c>
      <c r="G308" s="244">
        <v>74.75</v>
      </c>
      <c r="H308" s="244">
        <v>91.4</v>
      </c>
      <c r="I308" s="244">
        <v>157.19999999999999</v>
      </c>
      <c r="J308" s="244">
        <v>75.3</v>
      </c>
      <c r="K308" s="244">
        <v>1.489999999999938</v>
      </c>
      <c r="L308" s="327">
        <v>680.62999999999988</v>
      </c>
      <c r="M308" s="326">
        <v>680.21999999999991</v>
      </c>
      <c r="N308" s="244"/>
      <c r="P308" s="244"/>
    </row>
    <row r="309" spans="1:16" s="2" customFormat="1" ht="17.100000000000001" customHeight="1" x14ac:dyDescent="0.25">
      <c r="A309" s="342">
        <v>44896</v>
      </c>
      <c r="B309" s="331">
        <v>101.2</v>
      </c>
      <c r="C309" s="331">
        <v>6.01</v>
      </c>
      <c r="D309" s="331">
        <v>4.4000000000000004</v>
      </c>
      <c r="E309" s="331">
        <v>140</v>
      </c>
      <c r="F309" s="331">
        <v>10.89</v>
      </c>
      <c r="G309" s="331">
        <v>49.15</v>
      </c>
      <c r="H309" s="331">
        <v>75.959999999999994</v>
      </c>
      <c r="I309" s="331">
        <v>137.5</v>
      </c>
      <c r="J309" s="331">
        <v>59.3</v>
      </c>
      <c r="K309" s="244">
        <v>0.55999999999988859</v>
      </c>
      <c r="L309" s="327">
        <v>584.9699999999998</v>
      </c>
      <c r="M309" s="332">
        <v>584.9699999999998</v>
      </c>
      <c r="N309" s="244"/>
      <c r="P309" s="244"/>
    </row>
    <row r="310" spans="1:16" s="2" customFormat="1" ht="17.100000000000001" customHeight="1" x14ac:dyDescent="0.25">
      <c r="A310" s="343">
        <v>44927</v>
      </c>
      <c r="B310" s="340">
        <v>75.599999999999994</v>
      </c>
      <c r="C310" s="340">
        <v>8.1</v>
      </c>
      <c r="D310" s="340">
        <v>5.6</v>
      </c>
      <c r="E310" s="340">
        <v>170.6</v>
      </c>
      <c r="F310" s="340">
        <v>3.4</v>
      </c>
      <c r="G310" s="340">
        <v>46.9</v>
      </c>
      <c r="H310" s="340">
        <v>67.099999999999994</v>
      </c>
      <c r="I310" s="340">
        <v>132.9</v>
      </c>
      <c r="J310" s="340">
        <v>56.5</v>
      </c>
      <c r="K310" s="340">
        <v>1.4000000000000909</v>
      </c>
      <c r="L310" s="341">
        <v>568.1</v>
      </c>
      <c r="M310" s="344">
        <v>568.1</v>
      </c>
      <c r="N310" s="244"/>
      <c r="P310" s="244"/>
    </row>
    <row r="311" spans="1:16" s="2" customFormat="1" ht="17.100000000000001" customHeight="1" x14ac:dyDescent="0.25">
      <c r="A311" s="266">
        <v>44958</v>
      </c>
      <c r="B311" s="244">
        <v>93.8</v>
      </c>
      <c r="C311" s="244">
        <v>6.2</v>
      </c>
      <c r="D311" s="244">
        <v>2.7</v>
      </c>
      <c r="E311" s="244">
        <v>120.8</v>
      </c>
      <c r="F311" s="244">
        <v>3.6</v>
      </c>
      <c r="G311" s="244">
        <v>31.9</v>
      </c>
      <c r="H311" s="244">
        <v>57.2</v>
      </c>
      <c r="I311" s="244">
        <v>96.7</v>
      </c>
      <c r="J311" s="244">
        <v>42.1</v>
      </c>
      <c r="K311" s="244">
        <v>1.6999999999999886</v>
      </c>
      <c r="L311" s="327">
        <v>456.7</v>
      </c>
      <c r="M311" s="229">
        <v>456.7</v>
      </c>
      <c r="N311" s="244"/>
      <c r="P311" s="244"/>
    </row>
    <row r="312" spans="1:16" s="2" customFormat="1" ht="17.100000000000001" customHeight="1" x14ac:dyDescent="0.25">
      <c r="A312" s="266">
        <v>44986</v>
      </c>
      <c r="B312" s="244">
        <v>85.7</v>
      </c>
      <c r="C312" s="244">
        <v>8.1</v>
      </c>
      <c r="D312" s="244">
        <v>4</v>
      </c>
      <c r="E312" s="244">
        <v>122.1</v>
      </c>
      <c r="F312" s="244">
        <v>8.1999999999999993</v>
      </c>
      <c r="G312" s="244">
        <v>53.2</v>
      </c>
      <c r="H312" s="244">
        <v>71</v>
      </c>
      <c r="I312" s="244">
        <v>141.19999999999999</v>
      </c>
      <c r="J312" s="244">
        <v>72.7</v>
      </c>
      <c r="K312" s="244">
        <v>2.3999999999999631</v>
      </c>
      <c r="L312" s="327">
        <v>568.59999999999991</v>
      </c>
      <c r="M312" s="229">
        <v>567.09999999999991</v>
      </c>
      <c r="N312" s="244"/>
      <c r="P312" s="244"/>
    </row>
    <row r="313" spans="1:16" s="2" customFormat="1" ht="17.100000000000001" customHeight="1" x14ac:dyDescent="0.25">
      <c r="A313" s="266">
        <v>45017</v>
      </c>
      <c r="B313" s="244">
        <v>78.8</v>
      </c>
      <c r="C313" s="244">
        <v>3.9</v>
      </c>
      <c r="D313" s="244">
        <v>4.3</v>
      </c>
      <c r="E313" s="244">
        <v>139.4</v>
      </c>
      <c r="F313" s="244">
        <v>3</v>
      </c>
      <c r="G313" s="244">
        <v>38.5</v>
      </c>
      <c r="H313" s="244">
        <v>48.6</v>
      </c>
      <c r="I313" s="244">
        <v>118.2</v>
      </c>
      <c r="J313" s="244">
        <v>47.5</v>
      </c>
      <c r="K313" s="244">
        <v>0.60000000000005116</v>
      </c>
      <c r="L313" s="327">
        <v>482.80000000000007</v>
      </c>
      <c r="M313" s="229">
        <v>482.40000000000009</v>
      </c>
      <c r="N313" s="244"/>
      <c r="P313" s="244"/>
    </row>
    <row r="314" spans="1:16" s="2" customFormat="1" ht="17.100000000000001" customHeight="1" x14ac:dyDescent="0.25">
      <c r="A314" s="266">
        <v>45047</v>
      </c>
      <c r="B314" s="244">
        <v>106.1</v>
      </c>
      <c r="C314" s="244">
        <v>11.8</v>
      </c>
      <c r="D314" s="244">
        <v>3.8</v>
      </c>
      <c r="E314" s="244">
        <v>96.5</v>
      </c>
      <c r="F314" s="244">
        <v>7.8</v>
      </c>
      <c r="G314" s="244">
        <v>41.4</v>
      </c>
      <c r="H314" s="244">
        <v>70.3</v>
      </c>
      <c r="I314" s="244">
        <v>115.2</v>
      </c>
      <c r="J314" s="244">
        <v>56.8</v>
      </c>
      <c r="K314" s="244">
        <v>1.0999999999999943</v>
      </c>
      <c r="L314" s="327">
        <v>510.8</v>
      </c>
      <c r="M314" s="229">
        <v>510.40000000000003</v>
      </c>
      <c r="N314" s="244"/>
      <c r="P314" s="244"/>
    </row>
    <row r="315" spans="1:16" s="2" customFormat="1" ht="17.100000000000001" customHeight="1" x14ac:dyDescent="0.25">
      <c r="A315" s="266">
        <v>45078</v>
      </c>
      <c r="B315" s="244">
        <v>82.9</v>
      </c>
      <c r="C315" s="244">
        <v>8.8000000000000007</v>
      </c>
      <c r="D315" s="244">
        <v>4.3</v>
      </c>
      <c r="E315" s="244">
        <v>166.2</v>
      </c>
      <c r="F315" s="244">
        <v>5.6</v>
      </c>
      <c r="G315" s="244">
        <v>46.6</v>
      </c>
      <c r="H315" s="244">
        <v>70.3</v>
      </c>
      <c r="I315" s="244">
        <v>159.4</v>
      </c>
      <c r="J315" s="244">
        <v>44.6</v>
      </c>
      <c r="K315" s="244">
        <v>1.0999999999999091</v>
      </c>
      <c r="L315" s="327">
        <v>589.79999999999995</v>
      </c>
      <c r="M315" s="229">
        <v>589.79999999999995</v>
      </c>
      <c r="N315" s="244"/>
      <c r="P315" s="244"/>
    </row>
    <row r="316" spans="1:16" s="2" customFormat="1" ht="17.100000000000001" customHeight="1" x14ac:dyDescent="0.25">
      <c r="A316" s="266">
        <v>45108</v>
      </c>
      <c r="B316" s="244">
        <v>108.6</v>
      </c>
      <c r="C316" s="244">
        <v>6.1</v>
      </c>
      <c r="D316" s="244">
        <v>3.9</v>
      </c>
      <c r="E316" s="244">
        <v>134.9</v>
      </c>
      <c r="F316" s="244">
        <v>7.2</v>
      </c>
      <c r="G316" s="244">
        <v>44.9</v>
      </c>
      <c r="H316" s="244">
        <v>77.3</v>
      </c>
      <c r="I316" s="244">
        <v>129.6</v>
      </c>
      <c r="J316" s="244">
        <v>270.10000000000002</v>
      </c>
      <c r="K316" s="244">
        <v>0.70000000000004547</v>
      </c>
      <c r="L316" s="327">
        <v>783.30000000000007</v>
      </c>
      <c r="M316" s="229">
        <v>783.30000000000007</v>
      </c>
      <c r="N316" s="244"/>
      <c r="P316" s="244"/>
    </row>
    <row r="317" spans="1:16" s="2" customFormat="1" ht="17.100000000000001" customHeight="1" x14ac:dyDescent="0.25">
      <c r="A317" s="266">
        <v>45139</v>
      </c>
      <c r="B317" s="244">
        <v>88.4</v>
      </c>
      <c r="C317" s="244">
        <v>13.3</v>
      </c>
      <c r="D317" s="244">
        <v>3.7</v>
      </c>
      <c r="E317" s="244">
        <v>100.1</v>
      </c>
      <c r="F317" s="244">
        <v>3.9</v>
      </c>
      <c r="G317" s="244">
        <v>39.5</v>
      </c>
      <c r="H317" s="244">
        <v>64.8</v>
      </c>
      <c r="I317" s="244">
        <v>130.9</v>
      </c>
      <c r="J317" s="244">
        <v>71.5</v>
      </c>
      <c r="K317" s="244">
        <v>0.7000000000000739</v>
      </c>
      <c r="L317" s="327">
        <v>516.80000000000007</v>
      </c>
      <c r="M317" s="229">
        <v>516.6</v>
      </c>
      <c r="N317" s="244"/>
      <c r="P317" s="244"/>
    </row>
    <row r="318" spans="1:16" s="2" customFormat="1" ht="17.100000000000001" customHeight="1" x14ac:dyDescent="0.25">
      <c r="A318" s="266">
        <v>45170</v>
      </c>
      <c r="B318" s="244">
        <v>94.5</v>
      </c>
      <c r="C318" s="244">
        <v>8.5</v>
      </c>
      <c r="D318" s="244">
        <v>3.5</v>
      </c>
      <c r="E318" s="244">
        <v>170.3</v>
      </c>
      <c r="F318" s="244">
        <v>9.3000000000000007</v>
      </c>
      <c r="G318" s="244">
        <v>51.6</v>
      </c>
      <c r="H318" s="244">
        <v>75.599999999999994</v>
      </c>
      <c r="I318" s="244">
        <v>213.9</v>
      </c>
      <c r="J318" s="244">
        <v>63.3</v>
      </c>
      <c r="K318" s="244">
        <v>1</v>
      </c>
      <c r="L318" s="327">
        <v>691.5</v>
      </c>
      <c r="M318" s="229">
        <v>691.1</v>
      </c>
      <c r="N318" s="244"/>
      <c r="P318" s="244"/>
    </row>
    <row r="319" spans="1:16" s="2" customFormat="1" ht="17.100000000000001" customHeight="1" x14ac:dyDescent="0.25">
      <c r="A319" s="266">
        <v>45200</v>
      </c>
      <c r="B319" s="244">
        <v>133.4</v>
      </c>
      <c r="C319" s="244">
        <v>6.2</v>
      </c>
      <c r="D319" s="244">
        <v>4.3</v>
      </c>
      <c r="E319" s="244">
        <v>148.9</v>
      </c>
      <c r="F319" s="244">
        <v>5.2</v>
      </c>
      <c r="G319" s="244">
        <v>59.3</v>
      </c>
      <c r="H319" s="244">
        <v>80.2</v>
      </c>
      <c r="I319" s="244">
        <v>159.4</v>
      </c>
      <c r="J319" s="244">
        <v>61.5</v>
      </c>
      <c r="K319" s="244">
        <v>1.3000000000000682</v>
      </c>
      <c r="L319" s="327">
        <v>659.7</v>
      </c>
      <c r="M319" s="229">
        <v>658.40000000000009</v>
      </c>
      <c r="N319" s="244"/>
      <c r="P319" s="244"/>
    </row>
    <row r="320" spans="1:16" s="2" customFormat="1" ht="17.100000000000001" customHeight="1" x14ac:dyDescent="0.25">
      <c r="A320" s="266">
        <v>45231</v>
      </c>
      <c r="B320" s="244">
        <v>115.6</v>
      </c>
      <c r="C320" s="244">
        <v>6.2</v>
      </c>
      <c r="D320" s="244">
        <v>5.6</v>
      </c>
      <c r="E320" s="244">
        <v>214.4</v>
      </c>
      <c r="F320" s="244">
        <v>12</v>
      </c>
      <c r="G320" s="244">
        <v>55.5</v>
      </c>
      <c r="H320" s="244">
        <v>90.4</v>
      </c>
      <c r="I320" s="244">
        <v>150.30000000000001</v>
      </c>
      <c r="J320" s="244">
        <v>91.7</v>
      </c>
      <c r="K320" s="244">
        <v>1.5000000000000711</v>
      </c>
      <c r="L320" s="327">
        <v>743.20000000000016</v>
      </c>
      <c r="M320" s="229">
        <v>741.30000000000018</v>
      </c>
      <c r="N320" s="244"/>
      <c r="P320" s="244"/>
    </row>
    <row r="321" spans="1:16" s="2" customFormat="1" ht="17.100000000000001" customHeight="1" x14ac:dyDescent="0.25">
      <c r="A321" s="342">
        <v>45261</v>
      </c>
      <c r="B321" s="331">
        <v>89.1</v>
      </c>
      <c r="C321" s="331">
        <v>11.6</v>
      </c>
      <c r="D321" s="331">
        <v>3.8</v>
      </c>
      <c r="E321" s="331">
        <v>161.1</v>
      </c>
      <c r="F321" s="331">
        <v>6.2</v>
      </c>
      <c r="G321" s="331">
        <v>39.299999999999997</v>
      </c>
      <c r="H321" s="331">
        <v>73.5</v>
      </c>
      <c r="I321" s="331">
        <v>163.19999999999999</v>
      </c>
      <c r="J321" s="331">
        <v>49.6</v>
      </c>
      <c r="K321" s="244">
        <v>1.7000000000000313</v>
      </c>
      <c r="L321" s="327">
        <v>599.1</v>
      </c>
      <c r="M321" s="332">
        <v>599.1</v>
      </c>
      <c r="N321" s="244"/>
      <c r="P321" s="244"/>
    </row>
    <row r="322" spans="1:16" s="2" customFormat="1" ht="17.100000000000001" customHeight="1" x14ac:dyDescent="0.25">
      <c r="A322" s="338">
        <v>45292</v>
      </c>
      <c r="B322" s="339">
        <v>102.5</v>
      </c>
      <c r="C322" s="339">
        <v>7.6</v>
      </c>
      <c r="D322" s="339">
        <v>3.1</v>
      </c>
      <c r="E322" s="339">
        <v>131.4</v>
      </c>
      <c r="F322" s="339">
        <v>5.8</v>
      </c>
      <c r="G322" s="339">
        <v>43.2</v>
      </c>
      <c r="H322" s="339">
        <v>70.2</v>
      </c>
      <c r="I322" s="339">
        <v>125</v>
      </c>
      <c r="J322" s="339">
        <v>84.4</v>
      </c>
      <c r="K322" s="340">
        <v>0.600000000000108</v>
      </c>
      <c r="L322" s="341">
        <v>573.80000000000007</v>
      </c>
      <c r="M322" s="341">
        <v>573.80000000000007</v>
      </c>
      <c r="N322" s="244"/>
      <c r="P322" s="244"/>
    </row>
    <row r="323" spans="1:16" s="2" customFormat="1" ht="17.100000000000001" customHeight="1" x14ac:dyDescent="0.25">
      <c r="A323" s="274">
        <v>45323</v>
      </c>
      <c r="B323" s="273">
        <v>62.3</v>
      </c>
      <c r="C323" s="273">
        <v>6.4</v>
      </c>
      <c r="D323" s="273">
        <v>4.4000000000000004</v>
      </c>
      <c r="E323" s="273">
        <v>102.9</v>
      </c>
      <c r="F323" s="273">
        <v>2.5</v>
      </c>
      <c r="G323" s="273">
        <v>41.3</v>
      </c>
      <c r="H323" s="273">
        <v>64.7</v>
      </c>
      <c r="I323" s="273">
        <v>123.9</v>
      </c>
      <c r="J323" s="273">
        <v>47.7</v>
      </c>
      <c r="K323" s="244">
        <v>0.79999999999994742</v>
      </c>
      <c r="L323" s="327">
        <v>456.9</v>
      </c>
      <c r="M323" s="327">
        <v>456.9</v>
      </c>
      <c r="N323" s="244"/>
      <c r="P323" s="244"/>
    </row>
    <row r="324" spans="1:16" s="2" customFormat="1" ht="17.100000000000001" customHeight="1" x14ac:dyDescent="0.25">
      <c r="A324" s="274">
        <v>45352</v>
      </c>
      <c r="B324" s="273">
        <v>83.5</v>
      </c>
      <c r="C324" s="273">
        <v>5.8</v>
      </c>
      <c r="D324" s="273">
        <v>4.4000000000000004</v>
      </c>
      <c r="E324" s="273">
        <v>110</v>
      </c>
      <c r="F324" s="273">
        <v>3.8</v>
      </c>
      <c r="G324" s="273">
        <v>38.4</v>
      </c>
      <c r="H324" s="273">
        <v>59.6</v>
      </c>
      <c r="I324" s="273">
        <v>144.80000000000001</v>
      </c>
      <c r="J324" s="273">
        <v>50.6</v>
      </c>
      <c r="K324" s="244">
        <v>1.1000000000000085</v>
      </c>
      <c r="L324" s="327">
        <v>502.00000000000006</v>
      </c>
      <c r="M324" s="327">
        <v>502.00000000000006</v>
      </c>
      <c r="N324" s="244"/>
      <c r="P324" s="244"/>
    </row>
    <row r="325" spans="1:16" s="2" customFormat="1" ht="17.100000000000001" customHeight="1" x14ac:dyDescent="0.25">
      <c r="A325" s="274">
        <v>45383</v>
      </c>
      <c r="B325" s="273">
        <v>108.8</v>
      </c>
      <c r="C325" s="273">
        <v>8.1</v>
      </c>
      <c r="D325" s="273">
        <v>3.1</v>
      </c>
      <c r="E325" s="273">
        <v>169.4</v>
      </c>
      <c r="F325" s="273">
        <v>5.3</v>
      </c>
      <c r="G325" s="273">
        <v>48</v>
      </c>
      <c r="H325" s="273">
        <v>77.5</v>
      </c>
      <c r="I325" s="273">
        <v>129.19999999999999</v>
      </c>
      <c r="J325" s="273">
        <v>44.1</v>
      </c>
      <c r="K325" s="244">
        <v>0.90000000000007674</v>
      </c>
      <c r="L325" s="327">
        <v>594.40000000000009</v>
      </c>
      <c r="M325" s="327">
        <v>594.40000000000009</v>
      </c>
      <c r="N325" s="244"/>
      <c r="P325" s="244"/>
    </row>
    <row r="326" spans="1:16" s="2" customFormat="1" ht="17.100000000000001" customHeight="1" x14ac:dyDescent="0.25">
      <c r="A326" s="274">
        <v>45413</v>
      </c>
      <c r="B326" s="273">
        <v>95.2</v>
      </c>
      <c r="C326" s="273">
        <v>12</v>
      </c>
      <c r="D326" s="273">
        <v>7.8</v>
      </c>
      <c r="E326" s="273">
        <v>176</v>
      </c>
      <c r="F326" s="273">
        <v>3.1</v>
      </c>
      <c r="G326" s="273">
        <v>46.2</v>
      </c>
      <c r="H326" s="273">
        <v>66.599999999999994</v>
      </c>
      <c r="I326" s="273">
        <v>158.69999999999999</v>
      </c>
      <c r="J326" s="273">
        <v>47.8</v>
      </c>
      <c r="K326" s="244">
        <v>1.3000000000000114</v>
      </c>
      <c r="L326" s="327">
        <v>614.69999999999993</v>
      </c>
      <c r="M326" s="327">
        <v>614.69999999999993</v>
      </c>
      <c r="N326" s="244"/>
      <c r="P326" s="244"/>
    </row>
    <row r="327" spans="1:16" s="2" customFormat="1" ht="17.100000000000001" customHeight="1" x14ac:dyDescent="0.25">
      <c r="A327" s="274">
        <v>45444</v>
      </c>
      <c r="B327" s="273">
        <v>73</v>
      </c>
      <c r="C327" s="273">
        <v>5</v>
      </c>
      <c r="D327" s="273">
        <v>3.7</v>
      </c>
      <c r="E327" s="273">
        <v>113.2</v>
      </c>
      <c r="F327" s="273">
        <v>3.8</v>
      </c>
      <c r="G327" s="273">
        <v>39.4</v>
      </c>
      <c r="H327" s="273">
        <v>68.5</v>
      </c>
      <c r="I327" s="273">
        <v>169.3</v>
      </c>
      <c r="J327" s="273">
        <v>51.9</v>
      </c>
      <c r="K327" s="244">
        <v>0.70000000000010232</v>
      </c>
      <c r="L327" s="327">
        <v>528.50000000000011</v>
      </c>
      <c r="M327" s="327">
        <v>528.50000000000011</v>
      </c>
      <c r="N327" s="244"/>
      <c r="P327" s="244"/>
    </row>
    <row r="328" spans="1:16" s="2" customFormat="1" ht="17.100000000000001" customHeight="1" x14ac:dyDescent="0.25">
      <c r="A328" s="274">
        <v>45474</v>
      </c>
      <c r="B328" s="273">
        <v>107.7</v>
      </c>
      <c r="C328" s="273">
        <v>6.6</v>
      </c>
      <c r="D328" s="273">
        <v>7.3</v>
      </c>
      <c r="E328" s="273">
        <v>130.6</v>
      </c>
      <c r="F328" s="273">
        <v>3.4</v>
      </c>
      <c r="G328" s="273">
        <v>49.1</v>
      </c>
      <c r="H328" s="273">
        <v>67.900000000000006</v>
      </c>
      <c r="I328" s="273">
        <v>155.19999999999999</v>
      </c>
      <c r="J328" s="273">
        <v>50.8</v>
      </c>
      <c r="K328" s="244">
        <v>2.7999999999998693</v>
      </c>
      <c r="L328" s="327">
        <v>581.39999999999986</v>
      </c>
      <c r="M328" s="327">
        <v>581.39999999999986</v>
      </c>
      <c r="N328" s="244"/>
      <c r="P328" s="244"/>
    </row>
    <row r="329" spans="1:16" s="2" customFormat="1" ht="17.100000000000001" customHeight="1" x14ac:dyDescent="0.25">
      <c r="A329" s="274">
        <v>45505</v>
      </c>
      <c r="B329" s="273">
        <v>85.1</v>
      </c>
      <c r="C329" s="273">
        <v>6.8</v>
      </c>
      <c r="D329" s="273">
        <v>4.3</v>
      </c>
      <c r="E329" s="273">
        <v>160.30000000000001</v>
      </c>
      <c r="F329" s="273">
        <v>4.5999999999999996</v>
      </c>
      <c r="G329" s="273">
        <v>43.4</v>
      </c>
      <c r="H329" s="273">
        <v>66.7</v>
      </c>
      <c r="I329" s="273">
        <v>144.5</v>
      </c>
      <c r="J329" s="273">
        <v>62.6</v>
      </c>
      <c r="K329" s="244">
        <v>0.799999999999784</v>
      </c>
      <c r="L329" s="327">
        <v>579.0999999999998</v>
      </c>
      <c r="M329" s="327">
        <v>579.0999999999998</v>
      </c>
      <c r="N329" s="244"/>
      <c r="P329" s="244"/>
    </row>
    <row r="330" spans="1:16" s="2" customFormat="1" ht="17.100000000000001" customHeight="1" x14ac:dyDescent="0.25">
      <c r="A330" s="274">
        <v>45536</v>
      </c>
      <c r="B330" s="273">
        <v>121.3</v>
      </c>
      <c r="C330" s="273">
        <v>11.9</v>
      </c>
      <c r="D330" s="273">
        <v>7</v>
      </c>
      <c r="E330" s="273">
        <v>142.30000000000001</v>
      </c>
      <c r="F330" s="273">
        <v>5.0999999999999996</v>
      </c>
      <c r="G330" s="273">
        <v>43.8</v>
      </c>
      <c r="H330" s="273">
        <v>72.3</v>
      </c>
      <c r="I330" s="273">
        <v>124.2</v>
      </c>
      <c r="J330" s="273">
        <v>59.8</v>
      </c>
      <c r="K330" s="244">
        <v>1.2999999999999972</v>
      </c>
      <c r="L330" s="327">
        <v>589</v>
      </c>
      <c r="M330" s="327">
        <v>589</v>
      </c>
      <c r="N330" s="244"/>
      <c r="P330" s="244"/>
    </row>
    <row r="331" spans="1:16" s="2" customFormat="1" ht="17.100000000000001" customHeight="1" x14ac:dyDescent="0.25">
      <c r="A331" s="274">
        <v>45566</v>
      </c>
      <c r="B331" s="273">
        <v>109.5</v>
      </c>
      <c r="C331" s="273">
        <v>7.7</v>
      </c>
      <c r="D331" s="273">
        <v>6.6</v>
      </c>
      <c r="E331" s="273">
        <v>130.4</v>
      </c>
      <c r="F331" s="273">
        <v>8.1999999999999993</v>
      </c>
      <c r="G331" s="273">
        <v>63</v>
      </c>
      <c r="H331" s="273">
        <v>78.5</v>
      </c>
      <c r="I331" s="273">
        <v>193</v>
      </c>
      <c r="J331" s="273">
        <v>61.3</v>
      </c>
      <c r="K331" s="244">
        <v>1.700000000000145</v>
      </c>
      <c r="L331" s="327">
        <v>659.90000000000009</v>
      </c>
      <c r="M331" s="327">
        <v>659.90000000000009</v>
      </c>
      <c r="N331" s="244"/>
      <c r="P331" s="244"/>
    </row>
    <row r="332" spans="1:16" s="2" customFormat="1" ht="17.100000000000001" customHeight="1" x14ac:dyDescent="0.25">
      <c r="A332" s="274">
        <v>45597</v>
      </c>
      <c r="B332" s="273">
        <v>126</v>
      </c>
      <c r="C332" s="273">
        <v>8.8000000000000007</v>
      </c>
      <c r="D332" s="273">
        <v>5.4</v>
      </c>
      <c r="E332" s="273">
        <v>150.9</v>
      </c>
      <c r="F332" s="273">
        <v>6.7</v>
      </c>
      <c r="G332" s="273">
        <v>61.1</v>
      </c>
      <c r="H332" s="273">
        <v>83.6</v>
      </c>
      <c r="I332" s="273">
        <v>168.5</v>
      </c>
      <c r="J332" s="273">
        <v>65.400000000000006</v>
      </c>
      <c r="K332" s="244">
        <v>1.2000000000000028</v>
      </c>
      <c r="L332" s="327">
        <v>677.6</v>
      </c>
      <c r="M332" s="327">
        <v>677.6</v>
      </c>
      <c r="N332" s="244"/>
      <c r="P332" s="244"/>
    </row>
    <row r="333" spans="1:16" s="2" customFormat="1" ht="17.100000000000001" customHeight="1" x14ac:dyDescent="0.25">
      <c r="A333" s="335">
        <v>45627</v>
      </c>
      <c r="B333" s="336">
        <v>95.9</v>
      </c>
      <c r="C333" s="336">
        <v>9.8000000000000007</v>
      </c>
      <c r="D333" s="336">
        <v>7.8</v>
      </c>
      <c r="E333" s="336">
        <v>140.4</v>
      </c>
      <c r="F333" s="336">
        <v>11.1</v>
      </c>
      <c r="G333" s="336">
        <v>50</v>
      </c>
      <c r="H333" s="336">
        <v>84.5</v>
      </c>
      <c r="I333" s="336">
        <v>297.89999999999998</v>
      </c>
      <c r="J333" s="336">
        <v>65.5</v>
      </c>
      <c r="K333" s="244">
        <v>2.1999999999999034</v>
      </c>
      <c r="L333" s="327">
        <v>765.09999999999991</v>
      </c>
      <c r="M333" s="337">
        <v>765.09999999999991</v>
      </c>
      <c r="N333" s="244"/>
      <c r="P333" s="244"/>
    </row>
    <row r="334" spans="1:16" s="2" customFormat="1" ht="17.100000000000001" customHeight="1" x14ac:dyDescent="0.25">
      <c r="A334" s="338">
        <v>45658</v>
      </c>
      <c r="B334" s="339">
        <v>88.9</v>
      </c>
      <c r="C334" s="339">
        <v>16.3</v>
      </c>
      <c r="D334" s="339">
        <v>6.9</v>
      </c>
      <c r="E334" s="339">
        <v>149.1</v>
      </c>
      <c r="F334" s="339">
        <v>10</v>
      </c>
      <c r="G334" s="339">
        <v>58.4</v>
      </c>
      <c r="H334" s="339">
        <v>70.599999999999994</v>
      </c>
      <c r="I334" s="339">
        <v>186.2</v>
      </c>
      <c r="J334" s="339">
        <v>72.7</v>
      </c>
      <c r="K334" s="340">
        <v>1.0999999999999517</v>
      </c>
      <c r="L334" s="341">
        <v>660.19999999999993</v>
      </c>
      <c r="M334" s="341">
        <v>660.19999999999993</v>
      </c>
      <c r="N334" s="244"/>
      <c r="P334" s="244"/>
    </row>
    <row r="335" spans="1:16" s="2" customFormat="1" ht="17.100000000000001" customHeight="1" x14ac:dyDescent="0.25">
      <c r="A335" s="335">
        <v>45689</v>
      </c>
      <c r="B335" s="336">
        <v>80.8</v>
      </c>
      <c r="C335" s="336">
        <v>4.8</v>
      </c>
      <c r="D335" s="336">
        <v>6.1</v>
      </c>
      <c r="E335" s="336">
        <v>112.3</v>
      </c>
      <c r="F335" s="336">
        <v>4.7</v>
      </c>
      <c r="G335" s="336">
        <v>41.1</v>
      </c>
      <c r="H335" s="336">
        <v>60.3</v>
      </c>
      <c r="I335" s="336">
        <v>127.3</v>
      </c>
      <c r="J335" s="336">
        <v>52.6</v>
      </c>
      <c r="K335" s="331">
        <v>1.4000000000000199</v>
      </c>
      <c r="L335" s="337">
        <v>491.40000000000003</v>
      </c>
      <c r="M335" s="337">
        <v>491.40000000000003</v>
      </c>
      <c r="N335" s="244"/>
      <c r="P335" s="244"/>
    </row>
    <row r="336" spans="1:16" s="2" customFormat="1" ht="17.100000000000001" customHeight="1" x14ac:dyDescent="0.25">
      <c r="A336" s="335">
        <v>45717</v>
      </c>
      <c r="B336" s="336">
        <v>110.5</v>
      </c>
      <c r="C336" s="336">
        <v>13</v>
      </c>
      <c r="D336" s="336">
        <v>4.8</v>
      </c>
      <c r="E336" s="336">
        <v>124</v>
      </c>
      <c r="F336" s="336">
        <v>7.7</v>
      </c>
      <c r="G336" s="336">
        <v>45.3</v>
      </c>
      <c r="H336" s="336">
        <v>65</v>
      </c>
      <c r="I336" s="336">
        <v>139.69999999999999</v>
      </c>
      <c r="J336" s="336">
        <v>55.8</v>
      </c>
      <c r="K336" s="331">
        <v>0.79999999999991189</v>
      </c>
      <c r="L336" s="337">
        <v>566.59999999999991</v>
      </c>
      <c r="M336" s="337">
        <v>566.59999999999991</v>
      </c>
      <c r="N336" s="244"/>
      <c r="P336" s="244"/>
    </row>
    <row r="337" spans="1:16" s="2" customFormat="1" ht="17.100000000000001" customHeight="1" x14ac:dyDescent="0.25">
      <c r="A337" s="335">
        <v>45748</v>
      </c>
      <c r="B337" s="336">
        <v>88.4</v>
      </c>
      <c r="C337" s="336">
        <v>5.9</v>
      </c>
      <c r="D337" s="336">
        <v>10.1</v>
      </c>
      <c r="E337" s="336">
        <v>96</v>
      </c>
      <c r="F337" s="336">
        <v>4.8</v>
      </c>
      <c r="G337" s="336">
        <v>46.6</v>
      </c>
      <c r="H337" s="336">
        <v>75.599999999999994</v>
      </c>
      <c r="I337" s="336">
        <v>148.69999999999999</v>
      </c>
      <c r="J337" s="336">
        <v>53.9</v>
      </c>
      <c r="K337" s="331">
        <v>2.1000000000001648</v>
      </c>
      <c r="L337" s="337">
        <v>532.10000000000014</v>
      </c>
      <c r="M337" s="337">
        <v>532.10000000000014</v>
      </c>
      <c r="N337" s="244"/>
      <c r="P337" s="244"/>
    </row>
    <row r="338" spans="1:16" s="2" customFormat="1" ht="17.100000000000001" customHeight="1" x14ac:dyDescent="0.25">
      <c r="A338" s="335">
        <v>45778</v>
      </c>
      <c r="B338" s="336">
        <v>81.400000000000006</v>
      </c>
      <c r="C338" s="336">
        <v>6.3</v>
      </c>
      <c r="D338" s="336">
        <v>5</v>
      </c>
      <c r="E338" s="336">
        <v>143</v>
      </c>
      <c r="F338" s="336">
        <v>6.2</v>
      </c>
      <c r="G338" s="336">
        <v>45</v>
      </c>
      <c r="H338" s="336">
        <v>76</v>
      </c>
      <c r="I338" s="336">
        <v>176.6</v>
      </c>
      <c r="J338" s="336">
        <v>51.1</v>
      </c>
      <c r="K338" s="331">
        <v>0.97000000000001307</v>
      </c>
      <c r="L338" s="337">
        <v>591.57000000000005</v>
      </c>
      <c r="M338" s="337">
        <v>591.57000000000005</v>
      </c>
      <c r="N338" s="244"/>
      <c r="P338" s="244"/>
    </row>
    <row r="339" spans="1:16" s="2" customFormat="1" ht="17.100000000000001" customHeight="1" x14ac:dyDescent="0.25">
      <c r="A339" s="335">
        <v>45809</v>
      </c>
      <c r="B339" s="336">
        <v>96.2</v>
      </c>
      <c r="C339" s="336">
        <v>8.8000000000000007</v>
      </c>
      <c r="D339" s="336">
        <v>7.6</v>
      </c>
      <c r="E339" s="336">
        <v>138.9</v>
      </c>
      <c r="F339" s="336">
        <v>5.8</v>
      </c>
      <c r="G339" s="336">
        <v>51.1</v>
      </c>
      <c r="H339" s="336">
        <v>65.900000000000006</v>
      </c>
      <c r="I339" s="336">
        <v>164.8</v>
      </c>
      <c r="J339" s="336">
        <v>51.1</v>
      </c>
      <c r="K339" s="331">
        <v>1.3999999999999204</v>
      </c>
      <c r="L339" s="337">
        <v>591.6</v>
      </c>
      <c r="M339" s="337">
        <v>591.6</v>
      </c>
      <c r="N339" s="244"/>
      <c r="P339" s="244"/>
    </row>
    <row r="340" spans="1:16" s="2" customFormat="1" ht="17.100000000000001" customHeight="1" x14ac:dyDescent="0.25">
      <c r="A340" s="335">
        <v>45839</v>
      </c>
      <c r="B340" s="336">
        <v>113.8</v>
      </c>
      <c r="C340" s="336">
        <v>9.1</v>
      </c>
      <c r="D340" s="336">
        <v>6.1</v>
      </c>
      <c r="E340" s="336">
        <v>167.3</v>
      </c>
      <c r="F340" s="336">
        <v>10</v>
      </c>
      <c r="G340" s="336">
        <v>49.7</v>
      </c>
      <c r="H340" s="336">
        <v>71.900000000000006</v>
      </c>
      <c r="I340" s="336">
        <v>176.3</v>
      </c>
      <c r="J340" s="336">
        <v>68.099999999999994</v>
      </c>
      <c r="K340" s="331">
        <v>2.8000000000000824</v>
      </c>
      <c r="L340" s="337">
        <v>675.10000000000014</v>
      </c>
      <c r="M340" s="337">
        <v>675.10000000000014</v>
      </c>
      <c r="N340" s="244"/>
      <c r="P340" s="244"/>
    </row>
    <row r="341" spans="1:16" s="2" customFormat="1" ht="17.100000000000001" customHeight="1" x14ac:dyDescent="0.25">
      <c r="A341" s="335">
        <v>45870</v>
      </c>
      <c r="B341" s="336">
        <v>110</v>
      </c>
      <c r="C341" s="336">
        <v>7.4</v>
      </c>
      <c r="D341" s="336">
        <v>12.2</v>
      </c>
      <c r="E341" s="336">
        <v>88.1</v>
      </c>
      <c r="F341" s="336">
        <v>6.4</v>
      </c>
      <c r="G341" s="336">
        <v>51.5</v>
      </c>
      <c r="H341" s="336">
        <v>96.5</v>
      </c>
      <c r="I341" s="336">
        <v>176.9</v>
      </c>
      <c r="J341" s="336">
        <v>72.900000000000006</v>
      </c>
      <c r="K341" s="331">
        <v>3.0000000000000142</v>
      </c>
      <c r="L341" s="337">
        <v>624.9</v>
      </c>
      <c r="M341" s="337">
        <v>624.9</v>
      </c>
      <c r="N341" s="244"/>
      <c r="O341" s="244"/>
      <c r="P341" s="244"/>
    </row>
    <row r="342" spans="1:16" s="2" customFormat="1" ht="17.100000000000001" customHeight="1" x14ac:dyDescent="0.25">
      <c r="A342" s="335">
        <v>45901</v>
      </c>
      <c r="B342" s="336">
        <v>104</v>
      </c>
      <c r="C342" s="336">
        <v>9.8000000000000007</v>
      </c>
      <c r="D342" s="336">
        <v>7.4</v>
      </c>
      <c r="E342" s="336">
        <v>165.1</v>
      </c>
      <c r="F342" s="336">
        <v>13.2</v>
      </c>
      <c r="G342" s="336">
        <v>44.5</v>
      </c>
      <c r="H342" s="336">
        <v>74</v>
      </c>
      <c r="I342" s="336">
        <v>149.5</v>
      </c>
      <c r="J342" s="336">
        <v>68.599999999999994</v>
      </c>
      <c r="K342" s="331">
        <v>2.1000000000000369</v>
      </c>
      <c r="L342" s="337">
        <v>638.20000000000005</v>
      </c>
      <c r="M342" s="337">
        <v>638.20000000000005</v>
      </c>
      <c r="N342" s="244"/>
      <c r="O342" s="244"/>
      <c r="P342" s="244"/>
    </row>
    <row r="343" spans="1:16" s="2" customFormat="1" ht="17.100000000000001" customHeight="1" x14ac:dyDescent="0.25">
      <c r="A343" s="335">
        <v>45931</v>
      </c>
      <c r="B343" s="336">
        <v>118.7</v>
      </c>
      <c r="C343" s="336">
        <v>7.7</v>
      </c>
      <c r="D343" s="336">
        <v>6.9</v>
      </c>
      <c r="E343" s="336">
        <v>149</v>
      </c>
      <c r="F343" s="336">
        <v>7.4</v>
      </c>
      <c r="G343" s="336">
        <v>49.5</v>
      </c>
      <c r="H343" s="336">
        <v>87.9</v>
      </c>
      <c r="I343" s="336">
        <v>166.4</v>
      </c>
      <c r="J343" s="336">
        <v>67.900000000000006</v>
      </c>
      <c r="K343" s="331">
        <v>2.6000000000000796</v>
      </c>
      <c r="L343" s="337">
        <v>664</v>
      </c>
      <c r="M343" s="337">
        <v>664</v>
      </c>
      <c r="N343" s="244"/>
      <c r="O343" s="244"/>
      <c r="P343" s="244"/>
    </row>
    <row r="344" spans="1:16" s="2" customFormat="1" ht="17.100000000000001" customHeight="1" x14ac:dyDescent="0.25">
      <c r="A344" s="335">
        <v>45962</v>
      </c>
      <c r="B344" s="336">
        <v>98.4</v>
      </c>
      <c r="C344" s="336">
        <v>8.8000000000000007</v>
      </c>
      <c r="D344" s="336">
        <v>10.5</v>
      </c>
      <c r="E344" s="336">
        <v>147.80000000000001</v>
      </c>
      <c r="F344" s="336">
        <v>10.3</v>
      </c>
      <c r="G344" s="336">
        <v>56.1</v>
      </c>
      <c r="H344" s="336">
        <v>76.599999999999994</v>
      </c>
      <c r="I344" s="336">
        <v>231.8</v>
      </c>
      <c r="J344" s="336">
        <v>70.599999999999994</v>
      </c>
      <c r="K344" s="331">
        <v>1.5099999999999199</v>
      </c>
      <c r="L344" s="337">
        <v>712.41</v>
      </c>
      <c r="M344" s="337">
        <v>712.41</v>
      </c>
      <c r="N344" s="244"/>
      <c r="O344" s="244"/>
      <c r="P344" s="244"/>
    </row>
    <row r="345" spans="1:16" s="252" customFormat="1" ht="12" customHeight="1" x14ac:dyDescent="0.25">
      <c r="A345" s="335">
        <v>45992</v>
      </c>
      <c r="B345" s="336">
        <v>98.6</v>
      </c>
      <c r="C345" s="336">
        <v>9.3000000000000007</v>
      </c>
      <c r="D345" s="336">
        <v>8.4</v>
      </c>
      <c r="E345" s="336">
        <v>108.2</v>
      </c>
      <c r="F345" s="336">
        <v>6.4</v>
      </c>
      <c r="G345" s="336">
        <v>51.2</v>
      </c>
      <c r="H345" s="336">
        <v>76.7</v>
      </c>
      <c r="I345" s="336">
        <v>191.1</v>
      </c>
      <c r="J345" s="336">
        <v>83.5</v>
      </c>
      <c r="K345" s="331">
        <v>2.0599999999998033</v>
      </c>
      <c r="L345" s="337">
        <v>635.45999999999981</v>
      </c>
      <c r="M345" s="337">
        <v>635.45999999999981</v>
      </c>
    </row>
    <row r="346" spans="1:16" ht="12.6" thickBot="1" x14ac:dyDescent="0.3">
      <c r="A346" s="322"/>
      <c r="B346" s="255"/>
      <c r="C346" s="255"/>
      <c r="D346" s="255"/>
      <c r="E346" s="255"/>
      <c r="F346" s="255"/>
      <c r="G346" s="255"/>
      <c r="H346" s="255"/>
      <c r="I346" s="255"/>
      <c r="J346" s="255"/>
      <c r="K346" s="255"/>
      <c r="L346" s="329"/>
      <c r="M346" s="322"/>
    </row>
    <row r="347" spans="1:16" x14ac:dyDescent="0.25">
      <c r="L347" s="328"/>
    </row>
  </sheetData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34" scale="23" orientation="portrait" horizontalDpi="1200" verticalDpi="1200" r:id="rId1"/>
  <headerFooter alignWithMargins="0">
    <oddFooter>&amp;C&amp;"Times New Roman,Regular"&amp;12A80_x000D_&amp;1#&amp;"Calibri"&amp;10&amp;KFF0000 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"/>
  <sheetViews>
    <sheetView workbookViewId="0">
      <selection activeCell="B26" sqref="B26"/>
    </sheetView>
  </sheetViews>
  <sheetFormatPr defaultColWidth="8.77734375" defaultRowHeight="13.2" x14ac:dyDescent="0.25"/>
  <cols>
    <col min="1" max="1" width="13.77734375" style="4" bestFit="1" customWidth="1"/>
    <col min="2" max="2" width="57.5546875" style="4" bestFit="1" customWidth="1"/>
    <col min="3" max="16384" width="8.77734375" style="4"/>
  </cols>
  <sheetData>
    <row r="1" spans="1:2" x14ac:dyDescent="0.25">
      <c r="A1" s="270" t="s">
        <v>117</v>
      </c>
      <c r="B1" s="4" t="s">
        <v>118</v>
      </c>
    </row>
    <row r="2" spans="1:2" x14ac:dyDescent="0.25">
      <c r="A2" s="270" t="s">
        <v>119</v>
      </c>
      <c r="B2" s="4" t="s">
        <v>120</v>
      </c>
    </row>
    <row r="3" spans="1:2" x14ac:dyDescent="0.25">
      <c r="A3" s="270" t="s">
        <v>121</v>
      </c>
      <c r="B3" s="4" t="s">
        <v>122</v>
      </c>
    </row>
    <row r="4" spans="1:2" x14ac:dyDescent="0.25">
      <c r="A4" s="270"/>
    </row>
    <row r="5" spans="1:2" x14ac:dyDescent="0.25">
      <c r="A5" s="270" t="s">
        <v>123</v>
      </c>
    </row>
    <row r="6" spans="1:2" ht="15.6" x14ac:dyDescent="0.25">
      <c r="A6" s="270"/>
      <c r="B6" s="4" t="s">
        <v>116</v>
      </c>
    </row>
    <row r="7" spans="1:2" x14ac:dyDescent="0.25">
      <c r="B7" s="271" t="s">
        <v>125</v>
      </c>
    </row>
    <row r="8" spans="1:2" x14ac:dyDescent="0.25">
      <c r="B8" s="271" t="s">
        <v>126</v>
      </c>
    </row>
    <row r="10" spans="1:2" ht="13.8" x14ac:dyDescent="0.25">
      <c r="B10" s="268" t="s">
        <v>105</v>
      </c>
    </row>
  </sheetData>
  <hyperlinks>
    <hyperlink ref="B10" r:id="rId1" display="http://www.rbf.gov.fj/" xr:uid="{00000000-0004-0000-0100-000000000000}"/>
  </hyperlinks>
  <pageMargins left="0.7" right="0.7" top="0.75" bottom="0.75" header="0.3" footer="0.3"/>
  <headerFooter>
    <oddFooter>&amp;C_x000D_&amp;1#&amp;"Calibri"&amp;10&amp;KFF0000 Public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FP109"/>
  <sheetViews>
    <sheetView zoomScale="80" zoomScaleNormal="80" workbookViewId="0">
      <pane xSplit="97" topLeftCell="ED1" activePane="topRight" state="frozen"/>
      <selection pane="topRight" activeCell="EN33" sqref="EN33"/>
    </sheetView>
  </sheetViews>
  <sheetFormatPr defaultRowHeight="13.8" x14ac:dyDescent="0.25"/>
  <cols>
    <col min="1" max="1" width="27.21875" style="4" customWidth="1"/>
    <col min="2" max="8" width="9.21875" style="12" hidden="1" customWidth="1"/>
    <col min="9" max="13" width="9.21875" style="11" hidden="1" customWidth="1"/>
    <col min="14" max="85" width="9.21875" style="4" hidden="1" customWidth="1"/>
    <col min="86" max="86" width="9.21875" style="36" hidden="1" customWidth="1"/>
    <col min="87" max="96" width="9.21875" style="4" hidden="1" customWidth="1"/>
    <col min="97" max="97" width="9.21875" style="36" hidden="1" customWidth="1"/>
    <col min="98" max="105" width="9.21875" style="4" hidden="1" customWidth="1"/>
    <col min="106" max="106" width="11.21875" style="4" hidden="1" customWidth="1"/>
    <col min="107" max="107" width="9.77734375" style="4" hidden="1" customWidth="1"/>
    <col min="108" max="108" width="10.77734375" style="4" hidden="1" customWidth="1"/>
    <col min="109" max="109" width="11.77734375" style="4" hidden="1" customWidth="1"/>
    <col min="110" max="117" width="9.21875" style="4" hidden="1" customWidth="1"/>
    <col min="118" max="118" width="11.5546875" style="4" hidden="1" customWidth="1"/>
    <col min="119" max="119" width="11.21875" style="4" hidden="1" customWidth="1"/>
    <col min="120" max="120" width="11.77734375" style="4" hidden="1" customWidth="1"/>
    <col min="121" max="121" width="12.77734375" style="4" hidden="1" customWidth="1"/>
    <col min="122" max="122" width="11.77734375" style="2" hidden="1" customWidth="1"/>
    <col min="123" max="123" width="13" style="2" hidden="1" customWidth="1"/>
    <col min="124" max="124" width="11.21875" style="2" hidden="1" customWidth="1"/>
    <col min="125" max="125" width="11.5546875" style="52" hidden="1" customWidth="1"/>
    <col min="126" max="126" width="10.77734375" style="52" hidden="1" customWidth="1"/>
    <col min="127" max="127" width="11.21875" style="52" hidden="1" customWidth="1"/>
    <col min="128" max="128" width="10.77734375" style="52" hidden="1" customWidth="1"/>
    <col min="129" max="129" width="12" style="52" hidden="1" customWidth="1"/>
    <col min="130" max="130" width="13.77734375" style="52" hidden="1" customWidth="1"/>
    <col min="131" max="131" width="12.21875" style="52" hidden="1" customWidth="1"/>
    <col min="132" max="132" width="12.5546875" style="52" hidden="1" customWidth="1"/>
    <col min="133" max="133" width="11.77734375" style="52" hidden="1" customWidth="1"/>
    <col min="134" max="136" width="11.77734375" style="52" customWidth="1"/>
    <col min="137" max="137" width="13.21875" customWidth="1"/>
    <col min="138" max="138" width="12.77734375" customWidth="1"/>
    <col min="139" max="139" width="13.21875" customWidth="1"/>
    <col min="140" max="140" width="10.77734375" customWidth="1"/>
    <col min="141" max="141" width="11.77734375" customWidth="1"/>
    <col min="142" max="142" width="12.21875" customWidth="1"/>
    <col min="143" max="143" width="11.77734375" customWidth="1"/>
    <col min="144" max="144" width="10.77734375" customWidth="1"/>
    <col min="145" max="145" width="11.21875" customWidth="1"/>
    <col min="146" max="146" width="12.21875" customWidth="1"/>
    <col min="147" max="147" width="11.5546875" customWidth="1"/>
    <col min="148" max="148" width="11.21875" customWidth="1"/>
    <col min="149" max="149" width="11.21875" bestFit="1" customWidth="1"/>
    <col min="150" max="150" width="13.77734375" customWidth="1"/>
    <col min="151" max="151" width="12.77734375" customWidth="1"/>
    <col min="157" max="157" width="12.77734375" bestFit="1" customWidth="1"/>
    <col min="158" max="158" width="10.5546875" customWidth="1"/>
    <col min="159" max="159" width="11.77734375" customWidth="1"/>
    <col min="160" max="160" width="14.77734375" customWidth="1"/>
    <col min="162" max="162" width="11.21875" customWidth="1"/>
    <col min="169" max="169" width="12.77734375" customWidth="1"/>
    <col min="170" max="170" width="11.21875" customWidth="1"/>
    <col min="171" max="171" width="12.5546875" customWidth="1"/>
    <col min="172" max="172" width="11.77734375" customWidth="1"/>
  </cols>
  <sheetData>
    <row r="1" spans="1:172" ht="14.4" thickBot="1" x14ac:dyDescent="0.3">
      <c r="A1" s="35"/>
    </row>
    <row r="2" spans="1:172" ht="15.75" customHeight="1" x14ac:dyDescent="0.25">
      <c r="A2" s="278"/>
      <c r="B2" s="280" t="s">
        <v>50</v>
      </c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2"/>
      <c r="N2" s="277" t="s">
        <v>52</v>
      </c>
      <c r="O2" s="277"/>
      <c r="P2" s="277"/>
      <c r="Q2" s="277"/>
      <c r="R2" s="277"/>
      <c r="S2" s="277"/>
      <c r="T2" s="277"/>
      <c r="U2" s="277"/>
      <c r="V2" s="277"/>
      <c r="W2" s="277"/>
      <c r="X2" s="277"/>
      <c r="Y2" s="277"/>
      <c r="Z2" s="277" t="s">
        <v>53</v>
      </c>
      <c r="AA2" s="277"/>
      <c r="AB2" s="277"/>
      <c r="AC2" s="277"/>
      <c r="AD2" s="277"/>
      <c r="AE2" s="277"/>
      <c r="AF2" s="277"/>
      <c r="AG2" s="277"/>
      <c r="AH2" s="277"/>
      <c r="AI2" s="277"/>
      <c r="AJ2" s="277"/>
      <c r="AK2" s="277"/>
      <c r="AL2" s="277" t="s">
        <v>54</v>
      </c>
      <c r="AM2" s="277"/>
      <c r="AN2" s="277"/>
      <c r="AO2" s="277"/>
      <c r="AP2" s="277"/>
      <c r="AQ2" s="277"/>
      <c r="AR2" s="277"/>
      <c r="AS2" s="277"/>
      <c r="AT2" s="277"/>
      <c r="AU2" s="277"/>
      <c r="AV2" s="277"/>
      <c r="AW2" s="277"/>
      <c r="AX2" s="277" t="s">
        <v>55</v>
      </c>
      <c r="AY2" s="277"/>
      <c r="AZ2" s="277"/>
      <c r="BA2" s="277"/>
      <c r="BB2" s="277"/>
      <c r="BC2" s="277"/>
      <c r="BD2" s="277"/>
      <c r="BE2" s="277"/>
      <c r="BF2" s="277"/>
      <c r="BG2" s="277"/>
      <c r="BH2" s="277"/>
      <c r="BI2" s="277"/>
      <c r="BJ2" s="277" t="s">
        <v>56</v>
      </c>
      <c r="BK2" s="277"/>
      <c r="BL2" s="277"/>
      <c r="BM2" s="277"/>
      <c r="BN2" s="277"/>
      <c r="BO2" s="277"/>
      <c r="BP2" s="277"/>
      <c r="BQ2" s="277"/>
      <c r="BR2" s="277"/>
      <c r="BS2" s="277"/>
      <c r="BT2" s="277"/>
      <c r="BU2" s="277"/>
      <c r="BV2" s="280" t="s">
        <v>57</v>
      </c>
      <c r="BW2" s="281"/>
      <c r="BX2" s="281"/>
      <c r="BY2" s="281"/>
      <c r="BZ2" s="281"/>
      <c r="CA2" s="281"/>
      <c r="CB2" s="281"/>
      <c r="CC2" s="281"/>
      <c r="CD2" s="281"/>
      <c r="CE2" s="281"/>
      <c r="CF2" s="281"/>
      <c r="CG2" s="282"/>
      <c r="CH2" s="280" t="s">
        <v>58</v>
      </c>
      <c r="CI2" s="281"/>
      <c r="CJ2" s="281"/>
      <c r="CK2" s="281"/>
      <c r="CL2" s="281"/>
      <c r="CM2" s="281"/>
      <c r="CN2" s="281"/>
      <c r="CO2" s="281"/>
      <c r="CP2" s="281"/>
      <c r="CQ2" s="281"/>
      <c r="CR2" s="281"/>
      <c r="CS2" s="281"/>
      <c r="CT2" s="310" t="s">
        <v>63</v>
      </c>
      <c r="CU2" s="311"/>
      <c r="CV2" s="311"/>
      <c r="CW2" s="311"/>
      <c r="CX2" s="311"/>
      <c r="CY2" s="311"/>
      <c r="CZ2" s="311"/>
      <c r="DA2" s="311"/>
      <c r="DB2" s="311"/>
      <c r="DC2" s="311"/>
      <c r="DD2" s="311"/>
      <c r="DE2" s="312"/>
      <c r="DF2" s="316" t="s">
        <v>69</v>
      </c>
      <c r="DG2" s="317"/>
      <c r="DH2" s="317"/>
      <c r="DI2" s="317"/>
      <c r="DJ2" s="317"/>
      <c r="DK2" s="317"/>
      <c r="DL2" s="317"/>
      <c r="DM2" s="317"/>
      <c r="DN2" s="317"/>
      <c r="DO2" s="317"/>
      <c r="DP2" s="317"/>
      <c r="DQ2" s="318"/>
      <c r="DR2" s="286" t="s">
        <v>82</v>
      </c>
      <c r="DS2" s="287"/>
      <c r="DT2" s="287"/>
      <c r="DU2" s="287"/>
      <c r="DV2" s="287"/>
      <c r="DW2" s="287"/>
      <c r="DX2" s="287"/>
      <c r="DY2" s="287"/>
      <c r="DZ2" s="287"/>
      <c r="EA2" s="287"/>
      <c r="EB2" s="287"/>
      <c r="EC2" s="288"/>
      <c r="ED2" s="286" t="s">
        <v>103</v>
      </c>
      <c r="EE2" s="287"/>
      <c r="EF2" s="288"/>
      <c r="EG2" s="292">
        <v>2011</v>
      </c>
      <c r="EH2" s="293"/>
      <c r="EI2" s="293"/>
      <c r="EJ2" s="293"/>
      <c r="EK2" s="293"/>
      <c r="EL2" s="293"/>
      <c r="EM2" s="293"/>
      <c r="EN2" s="293"/>
      <c r="EO2" s="293"/>
      <c r="EP2" s="293"/>
      <c r="EQ2" s="293"/>
      <c r="ER2" s="294"/>
      <c r="ES2" s="298">
        <v>2012</v>
      </c>
      <c r="ET2" s="299"/>
      <c r="EU2" s="299"/>
      <c r="EV2" s="299"/>
      <c r="EW2" s="299"/>
      <c r="EX2" s="299"/>
      <c r="EY2" s="299"/>
      <c r="EZ2" s="299"/>
      <c r="FA2" s="299"/>
      <c r="FB2" s="299"/>
      <c r="FC2" s="299"/>
      <c r="FD2" s="300"/>
      <c r="FE2" s="304">
        <v>2013</v>
      </c>
      <c r="FF2" s="305"/>
      <c r="FG2" s="305"/>
      <c r="FH2" s="305"/>
      <c r="FI2" s="305"/>
      <c r="FJ2" s="305"/>
      <c r="FK2" s="305"/>
      <c r="FL2" s="305"/>
      <c r="FM2" s="305"/>
      <c r="FN2" s="305"/>
      <c r="FO2" s="305"/>
      <c r="FP2" s="306"/>
    </row>
    <row r="3" spans="1:172" ht="15.75" customHeight="1" thickBot="1" x14ac:dyDescent="0.3">
      <c r="A3" s="279"/>
      <c r="B3" s="283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5"/>
      <c r="N3" s="277"/>
      <c r="O3" s="277"/>
      <c r="P3" s="277"/>
      <c r="Q3" s="277"/>
      <c r="R3" s="277"/>
      <c r="S3" s="277"/>
      <c r="T3" s="277"/>
      <c r="U3" s="277"/>
      <c r="V3" s="277"/>
      <c r="W3" s="277"/>
      <c r="X3" s="277"/>
      <c r="Y3" s="277"/>
      <c r="Z3" s="277"/>
      <c r="AA3" s="277"/>
      <c r="AB3" s="277"/>
      <c r="AC3" s="277"/>
      <c r="AD3" s="277"/>
      <c r="AE3" s="277"/>
      <c r="AF3" s="277"/>
      <c r="AG3" s="277"/>
      <c r="AH3" s="277"/>
      <c r="AI3" s="277"/>
      <c r="AJ3" s="277"/>
      <c r="AK3" s="277"/>
      <c r="AL3" s="277"/>
      <c r="AM3" s="277"/>
      <c r="AN3" s="277"/>
      <c r="AO3" s="277"/>
      <c r="AP3" s="277"/>
      <c r="AQ3" s="277"/>
      <c r="AR3" s="277"/>
      <c r="AS3" s="277"/>
      <c r="AT3" s="277"/>
      <c r="AU3" s="277"/>
      <c r="AV3" s="277"/>
      <c r="AW3" s="277"/>
      <c r="AX3" s="277"/>
      <c r="AY3" s="277"/>
      <c r="AZ3" s="277"/>
      <c r="BA3" s="277"/>
      <c r="BB3" s="277"/>
      <c r="BC3" s="277"/>
      <c r="BD3" s="277"/>
      <c r="BE3" s="277"/>
      <c r="BF3" s="277"/>
      <c r="BG3" s="277"/>
      <c r="BH3" s="277"/>
      <c r="BI3" s="277"/>
      <c r="BJ3" s="277"/>
      <c r="BK3" s="277"/>
      <c r="BL3" s="277"/>
      <c r="BM3" s="277"/>
      <c r="BN3" s="277"/>
      <c r="BO3" s="277"/>
      <c r="BP3" s="277"/>
      <c r="BQ3" s="277"/>
      <c r="BR3" s="277"/>
      <c r="BS3" s="277"/>
      <c r="BT3" s="277"/>
      <c r="BU3" s="277"/>
      <c r="BV3" s="283"/>
      <c r="BW3" s="284"/>
      <c r="BX3" s="284"/>
      <c r="BY3" s="284"/>
      <c r="BZ3" s="284"/>
      <c r="CA3" s="284"/>
      <c r="CB3" s="284"/>
      <c r="CC3" s="284"/>
      <c r="CD3" s="284"/>
      <c r="CE3" s="284"/>
      <c r="CF3" s="284"/>
      <c r="CG3" s="285"/>
      <c r="CH3" s="283"/>
      <c r="CI3" s="284"/>
      <c r="CJ3" s="284"/>
      <c r="CK3" s="284"/>
      <c r="CL3" s="284"/>
      <c r="CM3" s="284"/>
      <c r="CN3" s="284"/>
      <c r="CO3" s="284"/>
      <c r="CP3" s="284"/>
      <c r="CQ3" s="284"/>
      <c r="CR3" s="284"/>
      <c r="CS3" s="284"/>
      <c r="CT3" s="313"/>
      <c r="CU3" s="314"/>
      <c r="CV3" s="314"/>
      <c r="CW3" s="314"/>
      <c r="CX3" s="314"/>
      <c r="CY3" s="314"/>
      <c r="CZ3" s="314"/>
      <c r="DA3" s="314"/>
      <c r="DB3" s="314"/>
      <c r="DC3" s="314"/>
      <c r="DD3" s="314"/>
      <c r="DE3" s="315"/>
      <c r="DF3" s="319"/>
      <c r="DG3" s="320"/>
      <c r="DH3" s="320"/>
      <c r="DI3" s="320"/>
      <c r="DJ3" s="320"/>
      <c r="DK3" s="320"/>
      <c r="DL3" s="320"/>
      <c r="DM3" s="320"/>
      <c r="DN3" s="320"/>
      <c r="DO3" s="320"/>
      <c r="DP3" s="320"/>
      <c r="DQ3" s="321"/>
      <c r="DR3" s="289"/>
      <c r="DS3" s="290"/>
      <c r="DT3" s="290"/>
      <c r="DU3" s="290"/>
      <c r="DV3" s="290"/>
      <c r="DW3" s="290"/>
      <c r="DX3" s="290"/>
      <c r="DY3" s="290"/>
      <c r="DZ3" s="290"/>
      <c r="EA3" s="290"/>
      <c r="EB3" s="290"/>
      <c r="EC3" s="291"/>
      <c r="ED3" s="289"/>
      <c r="EE3" s="290"/>
      <c r="EF3" s="291"/>
      <c r="EG3" s="295"/>
      <c r="EH3" s="296"/>
      <c r="EI3" s="296"/>
      <c r="EJ3" s="296"/>
      <c r="EK3" s="296"/>
      <c r="EL3" s="296"/>
      <c r="EM3" s="296"/>
      <c r="EN3" s="296"/>
      <c r="EO3" s="296"/>
      <c r="EP3" s="296"/>
      <c r="EQ3" s="296"/>
      <c r="ER3" s="297"/>
      <c r="ES3" s="301"/>
      <c r="ET3" s="302"/>
      <c r="EU3" s="302"/>
      <c r="EV3" s="302"/>
      <c r="EW3" s="302"/>
      <c r="EX3" s="302"/>
      <c r="EY3" s="302"/>
      <c r="EZ3" s="302"/>
      <c r="FA3" s="302"/>
      <c r="FB3" s="302"/>
      <c r="FC3" s="302"/>
      <c r="FD3" s="303"/>
      <c r="FE3" s="307"/>
      <c r="FF3" s="308"/>
      <c r="FG3" s="308"/>
      <c r="FH3" s="308"/>
      <c r="FI3" s="308"/>
      <c r="FJ3" s="308"/>
      <c r="FK3" s="308"/>
      <c r="FL3" s="308"/>
      <c r="FM3" s="308"/>
      <c r="FN3" s="308"/>
      <c r="FO3" s="308"/>
      <c r="FP3" s="309"/>
    </row>
    <row r="4" spans="1:172" ht="24" customHeight="1" thickBot="1" x14ac:dyDescent="0.3">
      <c r="A4" s="63" t="s">
        <v>24</v>
      </c>
      <c r="B4" s="54" t="s">
        <v>10</v>
      </c>
      <c r="C4" s="18" t="s">
        <v>11</v>
      </c>
      <c r="D4" s="18" t="s">
        <v>12</v>
      </c>
      <c r="E4" s="18" t="s">
        <v>13</v>
      </c>
      <c r="F4" s="18" t="s">
        <v>14</v>
      </c>
      <c r="G4" s="18" t="s">
        <v>15</v>
      </c>
      <c r="H4" s="18" t="s">
        <v>16</v>
      </c>
      <c r="I4" s="13" t="s">
        <v>17</v>
      </c>
      <c r="J4" s="13" t="s">
        <v>51</v>
      </c>
      <c r="K4" s="13" t="s">
        <v>8</v>
      </c>
      <c r="L4" s="13" t="s">
        <v>9</v>
      </c>
      <c r="M4" s="13" t="s">
        <v>19</v>
      </c>
      <c r="N4" s="18" t="s">
        <v>10</v>
      </c>
      <c r="O4" s="18" t="s">
        <v>11</v>
      </c>
      <c r="P4" s="18" t="s">
        <v>12</v>
      </c>
      <c r="Q4" s="18" t="s">
        <v>13</v>
      </c>
      <c r="R4" s="18" t="s">
        <v>14</v>
      </c>
      <c r="S4" s="18" t="s">
        <v>15</v>
      </c>
      <c r="T4" s="18" t="s">
        <v>16</v>
      </c>
      <c r="U4" s="31" t="s">
        <v>17</v>
      </c>
      <c r="V4" s="31" t="s">
        <v>51</v>
      </c>
      <c r="W4" s="31" t="s">
        <v>8</v>
      </c>
      <c r="X4" s="31" t="s">
        <v>9</v>
      </c>
      <c r="Y4" s="31" t="s">
        <v>19</v>
      </c>
      <c r="Z4" s="18" t="s">
        <v>10</v>
      </c>
      <c r="AA4" s="18" t="s">
        <v>11</v>
      </c>
      <c r="AB4" s="18" t="s">
        <v>12</v>
      </c>
      <c r="AC4" s="18" t="s">
        <v>13</v>
      </c>
      <c r="AD4" s="18" t="s">
        <v>14</v>
      </c>
      <c r="AE4" s="18" t="s">
        <v>15</v>
      </c>
      <c r="AF4" s="18" t="s">
        <v>16</v>
      </c>
      <c r="AG4" s="31" t="s">
        <v>17</v>
      </c>
      <c r="AH4" s="31" t="s">
        <v>51</v>
      </c>
      <c r="AI4" s="31" t="s">
        <v>8</v>
      </c>
      <c r="AJ4" s="31" t="s">
        <v>9</v>
      </c>
      <c r="AK4" s="31" t="s">
        <v>19</v>
      </c>
      <c r="AL4" s="18" t="s">
        <v>10</v>
      </c>
      <c r="AM4" s="18" t="s">
        <v>11</v>
      </c>
      <c r="AN4" s="18" t="s">
        <v>12</v>
      </c>
      <c r="AO4" s="18" t="s">
        <v>13</v>
      </c>
      <c r="AP4" s="18" t="s">
        <v>14</v>
      </c>
      <c r="AQ4" s="18" t="s">
        <v>15</v>
      </c>
      <c r="AR4" s="18" t="s">
        <v>16</v>
      </c>
      <c r="AS4" s="13" t="s">
        <v>17</v>
      </c>
      <c r="AT4" s="13" t="s">
        <v>51</v>
      </c>
      <c r="AU4" s="13" t="s">
        <v>8</v>
      </c>
      <c r="AV4" s="13" t="s">
        <v>9</v>
      </c>
      <c r="AW4" s="13" t="s">
        <v>19</v>
      </c>
      <c r="AX4" s="18" t="s">
        <v>10</v>
      </c>
      <c r="AY4" s="18" t="s">
        <v>11</v>
      </c>
      <c r="AZ4" s="18" t="s">
        <v>12</v>
      </c>
      <c r="BA4" s="18" t="s">
        <v>13</v>
      </c>
      <c r="BB4" s="18" t="s">
        <v>14</v>
      </c>
      <c r="BC4" s="18" t="s">
        <v>15</v>
      </c>
      <c r="BD4" s="18" t="s">
        <v>16</v>
      </c>
      <c r="BE4" s="13" t="s">
        <v>17</v>
      </c>
      <c r="BF4" s="13" t="s">
        <v>51</v>
      </c>
      <c r="BG4" s="13" t="s">
        <v>8</v>
      </c>
      <c r="BH4" s="13" t="s">
        <v>9</v>
      </c>
      <c r="BI4" s="13" t="s">
        <v>19</v>
      </c>
      <c r="BJ4" s="18" t="s">
        <v>10</v>
      </c>
      <c r="BK4" s="18" t="s">
        <v>11</v>
      </c>
      <c r="BL4" s="18" t="s">
        <v>12</v>
      </c>
      <c r="BM4" s="18" t="s">
        <v>13</v>
      </c>
      <c r="BN4" s="18" t="s">
        <v>14</v>
      </c>
      <c r="BO4" s="18" t="s">
        <v>15</v>
      </c>
      <c r="BP4" s="18" t="s">
        <v>16</v>
      </c>
      <c r="BQ4" s="13" t="s">
        <v>17</v>
      </c>
      <c r="BR4" s="13" t="s">
        <v>18</v>
      </c>
      <c r="BS4" s="13" t="s">
        <v>8</v>
      </c>
      <c r="BT4" s="13" t="s">
        <v>9</v>
      </c>
      <c r="BU4" s="13" t="s">
        <v>19</v>
      </c>
      <c r="BV4" s="18" t="s">
        <v>10</v>
      </c>
      <c r="BW4" s="18" t="s">
        <v>11</v>
      </c>
      <c r="BX4" s="18" t="s">
        <v>12</v>
      </c>
      <c r="BY4" s="18" t="s">
        <v>13</v>
      </c>
      <c r="BZ4" s="19" t="s">
        <v>14</v>
      </c>
      <c r="CA4" s="19" t="s">
        <v>15</v>
      </c>
      <c r="CB4" s="19" t="s">
        <v>16</v>
      </c>
      <c r="CC4" s="19" t="s">
        <v>17</v>
      </c>
      <c r="CD4" s="37" t="s">
        <v>51</v>
      </c>
      <c r="CE4" s="19" t="s">
        <v>8</v>
      </c>
      <c r="CF4" s="19" t="s">
        <v>9</v>
      </c>
      <c r="CG4" s="19" t="s">
        <v>19</v>
      </c>
      <c r="CH4" s="37" t="s">
        <v>59</v>
      </c>
      <c r="CI4" s="19" t="s">
        <v>60</v>
      </c>
      <c r="CJ4" s="19" t="s">
        <v>61</v>
      </c>
      <c r="CK4" s="19" t="s">
        <v>13</v>
      </c>
      <c r="CL4" s="19" t="s">
        <v>62</v>
      </c>
      <c r="CM4" s="19" t="s">
        <v>15</v>
      </c>
      <c r="CN4" s="19" t="s">
        <v>16</v>
      </c>
      <c r="CO4" s="19" t="s">
        <v>17</v>
      </c>
      <c r="CP4" s="19" t="s">
        <v>18</v>
      </c>
      <c r="CQ4" s="19" t="s">
        <v>8</v>
      </c>
      <c r="CR4" s="19" t="s">
        <v>9</v>
      </c>
      <c r="CS4" s="77" t="s">
        <v>19</v>
      </c>
      <c r="CT4" s="86" t="s">
        <v>10</v>
      </c>
      <c r="CU4" s="87" t="s">
        <v>11</v>
      </c>
      <c r="CV4" s="87" t="s">
        <v>12</v>
      </c>
      <c r="CW4" s="88" t="s">
        <v>13</v>
      </c>
      <c r="CX4" s="87" t="s">
        <v>14</v>
      </c>
      <c r="CY4" s="87" t="s">
        <v>20</v>
      </c>
      <c r="CZ4" s="87" t="s">
        <v>21</v>
      </c>
      <c r="DA4" s="87" t="s">
        <v>64</v>
      </c>
      <c r="DB4" s="87" t="s">
        <v>65</v>
      </c>
      <c r="DC4" s="87" t="s">
        <v>66</v>
      </c>
      <c r="DD4" s="87" t="s">
        <v>67</v>
      </c>
      <c r="DE4" s="100" t="s">
        <v>68</v>
      </c>
      <c r="DF4" s="105" t="s">
        <v>10</v>
      </c>
      <c r="DG4" s="87" t="s">
        <v>11</v>
      </c>
      <c r="DH4" s="87" t="s">
        <v>12</v>
      </c>
      <c r="DI4" s="88" t="s">
        <v>13</v>
      </c>
      <c r="DJ4" s="87" t="s">
        <v>14</v>
      </c>
      <c r="DK4" s="87" t="s">
        <v>20</v>
      </c>
      <c r="DL4" s="87" t="s">
        <v>21</v>
      </c>
      <c r="DM4" s="87" t="s">
        <v>64</v>
      </c>
      <c r="DN4" s="87" t="s">
        <v>65</v>
      </c>
      <c r="DO4" s="87" t="s">
        <v>66</v>
      </c>
      <c r="DP4" s="87" t="s">
        <v>67</v>
      </c>
      <c r="DQ4" s="100" t="s">
        <v>68</v>
      </c>
      <c r="DR4" s="86" t="s">
        <v>74</v>
      </c>
      <c r="DS4" s="87" t="s">
        <v>73</v>
      </c>
      <c r="DT4" s="87" t="s">
        <v>75</v>
      </c>
      <c r="DU4" s="87" t="s">
        <v>76</v>
      </c>
      <c r="DV4" s="87" t="s">
        <v>77</v>
      </c>
      <c r="DW4" s="87" t="s">
        <v>78</v>
      </c>
      <c r="DX4" s="87" t="s">
        <v>79</v>
      </c>
      <c r="DY4" s="87" t="s">
        <v>71</v>
      </c>
      <c r="DZ4" s="87" t="s">
        <v>72</v>
      </c>
      <c r="EA4" s="87" t="s">
        <v>80</v>
      </c>
      <c r="EB4" s="87" t="s">
        <v>81</v>
      </c>
      <c r="EC4" s="164" t="s">
        <v>68</v>
      </c>
      <c r="ED4" s="227">
        <v>2011</v>
      </c>
      <c r="EE4" s="227">
        <v>2012</v>
      </c>
      <c r="EF4" s="227">
        <v>2013</v>
      </c>
      <c r="EG4" s="180" t="s">
        <v>84</v>
      </c>
      <c r="EH4" s="180" t="s">
        <v>85</v>
      </c>
      <c r="EI4" s="180" t="s">
        <v>86</v>
      </c>
      <c r="EJ4" s="180" t="s">
        <v>87</v>
      </c>
      <c r="EK4" s="180" t="s">
        <v>83</v>
      </c>
      <c r="EL4" s="180" t="s">
        <v>88</v>
      </c>
      <c r="EM4" s="180" t="s">
        <v>89</v>
      </c>
      <c r="EN4" s="180" t="s">
        <v>90</v>
      </c>
      <c r="EO4" s="180" t="s">
        <v>91</v>
      </c>
      <c r="EP4" s="180" t="s">
        <v>92</v>
      </c>
      <c r="EQ4" s="180" t="s">
        <v>93</v>
      </c>
      <c r="ER4" s="180" t="s">
        <v>68</v>
      </c>
      <c r="ES4" s="222" t="s">
        <v>95</v>
      </c>
      <c r="ET4" s="222" t="s">
        <v>96</v>
      </c>
      <c r="EU4" s="222" t="s">
        <v>97</v>
      </c>
      <c r="EV4" s="222" t="s">
        <v>98</v>
      </c>
      <c r="EW4" s="222" t="s">
        <v>14</v>
      </c>
      <c r="EX4" s="222" t="s">
        <v>20</v>
      </c>
      <c r="EY4" s="222" t="s">
        <v>21</v>
      </c>
      <c r="EZ4" s="222" t="s">
        <v>64</v>
      </c>
      <c r="FA4" s="222" t="s">
        <v>65</v>
      </c>
      <c r="FB4" s="222" t="s">
        <v>66</v>
      </c>
      <c r="FC4" s="222" t="s">
        <v>67</v>
      </c>
      <c r="FD4" s="223" t="s">
        <v>68</v>
      </c>
      <c r="FE4" s="214" t="s">
        <v>95</v>
      </c>
      <c r="FF4" s="214" t="s">
        <v>96</v>
      </c>
      <c r="FG4" s="214" t="s">
        <v>97</v>
      </c>
      <c r="FH4" s="214" t="s">
        <v>98</v>
      </c>
      <c r="FI4" s="214" t="s">
        <v>14</v>
      </c>
      <c r="FJ4" s="214" t="s">
        <v>20</v>
      </c>
      <c r="FK4" s="214" t="s">
        <v>21</v>
      </c>
      <c r="FL4" s="214" t="s">
        <v>64</v>
      </c>
      <c r="FM4" s="214" t="s">
        <v>65</v>
      </c>
      <c r="FN4" s="214" t="s">
        <v>66</v>
      </c>
      <c r="FO4" s="214" t="s">
        <v>67</v>
      </c>
      <c r="FP4" s="215" t="s">
        <v>68</v>
      </c>
    </row>
    <row r="5" spans="1:172" ht="12.75" customHeight="1" x14ac:dyDescent="0.25">
      <c r="A5" s="64"/>
      <c r="B5" s="55"/>
      <c r="C5" s="19"/>
      <c r="D5" s="19"/>
      <c r="E5" s="19"/>
      <c r="F5" s="19"/>
      <c r="G5" s="19"/>
      <c r="H5" s="19"/>
      <c r="I5" s="13"/>
      <c r="J5" s="13"/>
      <c r="K5" s="13"/>
      <c r="L5" s="13"/>
      <c r="M5" s="13"/>
      <c r="N5" s="19"/>
      <c r="O5" s="19"/>
      <c r="P5" s="19"/>
      <c r="Q5" s="19"/>
      <c r="R5" s="19"/>
      <c r="S5" s="19"/>
      <c r="T5" s="19"/>
      <c r="U5" s="31"/>
      <c r="V5" s="31"/>
      <c r="W5" s="31"/>
      <c r="X5" s="31"/>
      <c r="Y5" s="31"/>
      <c r="Z5" s="19"/>
      <c r="AA5" s="19"/>
      <c r="AB5" s="19"/>
      <c r="AC5" s="19"/>
      <c r="AD5" s="19"/>
      <c r="AE5" s="19"/>
      <c r="AF5" s="19"/>
      <c r="AG5" s="31"/>
      <c r="AH5" s="31"/>
      <c r="AI5" s="31"/>
      <c r="AJ5" s="31"/>
      <c r="AK5" s="31"/>
      <c r="AL5" s="19"/>
      <c r="AM5" s="19"/>
      <c r="AN5" s="19"/>
      <c r="AO5" s="19"/>
      <c r="AP5" s="19"/>
      <c r="AQ5" s="19"/>
      <c r="AR5" s="19"/>
      <c r="AS5" s="13"/>
      <c r="AT5" s="13"/>
      <c r="AU5" s="13"/>
      <c r="AV5" s="13"/>
      <c r="AW5" s="13"/>
      <c r="AX5" s="19"/>
      <c r="AY5" s="19"/>
      <c r="AZ5" s="19"/>
      <c r="BA5" s="19"/>
      <c r="BB5" s="19"/>
      <c r="BC5" s="19"/>
      <c r="BD5" s="19"/>
      <c r="BE5" s="13"/>
      <c r="BF5" s="13"/>
      <c r="BG5" s="13"/>
      <c r="BH5" s="13"/>
      <c r="BI5" s="13"/>
      <c r="BJ5" s="20"/>
      <c r="BK5" s="20"/>
      <c r="BL5" s="19"/>
      <c r="BM5" s="19"/>
      <c r="BN5" s="19"/>
      <c r="BO5" s="19"/>
      <c r="BP5" s="19"/>
      <c r="BQ5" s="28"/>
      <c r="BR5" s="28"/>
      <c r="BS5" s="28"/>
      <c r="BT5" s="28"/>
      <c r="BU5" s="28"/>
      <c r="BV5" s="20"/>
      <c r="BW5" s="20"/>
      <c r="BX5" s="19"/>
      <c r="BY5" s="19"/>
      <c r="BZ5" s="20"/>
      <c r="CA5" s="20"/>
      <c r="CB5" s="20"/>
      <c r="CC5" s="20"/>
      <c r="CD5" s="20"/>
      <c r="CE5" s="20"/>
      <c r="CF5" s="20"/>
      <c r="CG5" s="20"/>
      <c r="CH5" s="38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78"/>
      <c r="CT5" s="89"/>
      <c r="CU5" s="20"/>
      <c r="CV5" s="20"/>
      <c r="CW5" s="25"/>
      <c r="CX5" s="24"/>
      <c r="CY5" s="20"/>
      <c r="CZ5" s="20"/>
      <c r="DA5" s="20"/>
      <c r="DB5" s="20"/>
      <c r="DC5" s="20"/>
      <c r="DD5" s="20"/>
      <c r="DE5" s="101"/>
      <c r="DF5" s="106"/>
      <c r="DG5" s="24"/>
      <c r="DH5" s="20"/>
      <c r="DI5" s="25"/>
      <c r="DJ5" s="24"/>
      <c r="DK5" s="20"/>
      <c r="DL5" s="20"/>
      <c r="DM5" s="20"/>
      <c r="DN5" s="20"/>
      <c r="DO5" s="20"/>
      <c r="DP5" s="20"/>
      <c r="DQ5" s="101"/>
      <c r="DR5" s="141"/>
      <c r="DS5" s="19"/>
      <c r="DT5" s="19"/>
      <c r="DU5" s="19"/>
      <c r="DV5" s="19"/>
      <c r="DW5" s="19"/>
      <c r="DX5" s="19"/>
      <c r="DY5" s="19"/>
      <c r="DZ5" s="19"/>
      <c r="EA5" s="19"/>
      <c r="EB5" s="135"/>
      <c r="EC5" s="135"/>
      <c r="ED5" s="228"/>
      <c r="EE5" s="228"/>
      <c r="EF5" s="228"/>
      <c r="EG5" s="5"/>
      <c r="EH5" s="169"/>
      <c r="EJ5" s="9"/>
      <c r="EK5" s="10"/>
      <c r="EL5" s="10"/>
      <c r="EM5" s="10"/>
      <c r="EN5" s="10"/>
      <c r="EO5" s="10"/>
      <c r="EP5" s="10"/>
      <c r="EQ5" s="10"/>
      <c r="ER5" s="10"/>
      <c r="ES5" s="216"/>
      <c r="ET5" s="217"/>
      <c r="EU5" s="218"/>
      <c r="EV5" s="218"/>
      <c r="EW5" s="217"/>
      <c r="EX5" s="217"/>
      <c r="EY5" s="219"/>
      <c r="EZ5" s="217"/>
      <c r="FA5" s="217"/>
      <c r="FB5" s="217"/>
      <c r="FC5" s="217"/>
      <c r="FD5" s="220"/>
      <c r="FE5" s="216"/>
      <c r="FF5" s="217"/>
      <c r="FG5" s="218"/>
      <c r="FH5" s="218"/>
      <c r="FI5" s="217"/>
      <c r="FJ5" s="217"/>
      <c r="FK5" s="219"/>
      <c r="FL5" s="217"/>
      <c r="FM5" s="217"/>
      <c r="FN5" s="217"/>
      <c r="FO5" s="217"/>
      <c r="FP5" s="220"/>
    </row>
    <row r="6" spans="1:172" ht="13.2" x14ac:dyDescent="0.25">
      <c r="A6" s="65" t="s">
        <v>0</v>
      </c>
      <c r="B6" s="56">
        <v>18054</v>
      </c>
      <c r="C6" s="13">
        <v>15922</v>
      </c>
      <c r="D6" s="13">
        <v>19188</v>
      </c>
      <c r="E6" s="13">
        <v>18259</v>
      </c>
      <c r="F6" s="13">
        <v>18753</v>
      </c>
      <c r="G6" s="13">
        <v>14563</v>
      </c>
      <c r="H6" s="13">
        <v>16624</v>
      </c>
      <c r="I6" s="13">
        <v>23222</v>
      </c>
      <c r="J6" s="13">
        <v>19326</v>
      </c>
      <c r="K6" s="13">
        <v>20491</v>
      </c>
      <c r="L6" s="13">
        <v>15678</v>
      </c>
      <c r="M6" s="13">
        <v>24985</v>
      </c>
      <c r="N6" s="13">
        <v>15455</v>
      </c>
      <c r="O6" s="13">
        <v>20480</v>
      </c>
      <c r="P6" s="13">
        <v>17655</v>
      </c>
      <c r="Q6" s="13">
        <v>22383</v>
      </c>
      <c r="R6" s="13">
        <v>25592</v>
      </c>
      <c r="S6" s="13">
        <v>22898</v>
      </c>
      <c r="T6" s="13">
        <v>27619</v>
      </c>
      <c r="U6" s="31">
        <v>31859</v>
      </c>
      <c r="V6" s="31">
        <v>37948</v>
      </c>
      <c r="W6" s="31">
        <v>29139</v>
      </c>
      <c r="X6" s="31">
        <v>40809</v>
      </c>
      <c r="Y6" s="31">
        <v>21267</v>
      </c>
      <c r="Z6" s="13">
        <v>28436</v>
      </c>
      <c r="AA6" s="13">
        <v>17758</v>
      </c>
      <c r="AB6" s="13">
        <v>16698</v>
      </c>
      <c r="AC6" s="13">
        <v>22488</v>
      </c>
      <c r="AD6" s="13">
        <v>4532</v>
      </c>
      <c r="AE6" s="13">
        <v>22450</v>
      </c>
      <c r="AF6" s="13">
        <v>30503</v>
      </c>
      <c r="AG6" s="31">
        <v>43121</v>
      </c>
      <c r="AH6" s="31">
        <v>22947</v>
      </c>
      <c r="AI6" s="31">
        <v>36830</v>
      </c>
      <c r="AJ6" s="31">
        <v>40750</v>
      </c>
      <c r="AK6" s="31">
        <v>28307</v>
      </c>
      <c r="AL6" s="13">
        <v>18364</v>
      </c>
      <c r="AM6" s="13">
        <v>30291</v>
      </c>
      <c r="AN6" s="13">
        <v>27733</v>
      </c>
      <c r="AO6" s="13">
        <v>24283</v>
      </c>
      <c r="AP6" s="13">
        <v>28878</v>
      </c>
      <c r="AQ6" s="13">
        <v>23755</v>
      </c>
      <c r="AR6" s="13">
        <v>33392</v>
      </c>
      <c r="AS6" s="13">
        <v>31739</v>
      </c>
      <c r="AT6" s="13">
        <v>31407</v>
      </c>
      <c r="AU6" s="13">
        <v>27278</v>
      </c>
      <c r="AV6" s="13">
        <v>28836</v>
      </c>
      <c r="AW6" s="13">
        <v>29287</v>
      </c>
      <c r="AX6" s="13">
        <v>23081</v>
      </c>
      <c r="AY6" s="13">
        <v>29073</v>
      </c>
      <c r="AZ6" s="13">
        <v>25023</v>
      </c>
      <c r="BA6" s="13">
        <v>24041</v>
      </c>
      <c r="BB6" s="13">
        <v>22873</v>
      </c>
      <c r="BC6" s="13">
        <v>34700</v>
      </c>
      <c r="BD6" s="13">
        <v>28220</v>
      </c>
      <c r="BE6" s="13">
        <v>31076</v>
      </c>
      <c r="BF6" s="13">
        <v>31209</v>
      </c>
      <c r="BG6" s="13">
        <v>32470</v>
      </c>
      <c r="BH6" s="13">
        <v>36999</v>
      </c>
      <c r="BI6" s="13">
        <v>32895</v>
      </c>
      <c r="BJ6" s="28">
        <v>23739</v>
      </c>
      <c r="BK6" s="28">
        <v>24960</v>
      </c>
      <c r="BL6" s="28">
        <v>24389</v>
      </c>
      <c r="BM6" s="28">
        <v>28242</v>
      </c>
      <c r="BN6" s="28">
        <v>24722</v>
      </c>
      <c r="BO6" s="28">
        <v>33209</v>
      </c>
      <c r="BP6" s="28">
        <v>26952</v>
      </c>
      <c r="BQ6" s="28">
        <v>35861</v>
      </c>
      <c r="BR6" s="28">
        <v>28803</v>
      </c>
      <c r="BS6" s="28">
        <v>35576</v>
      </c>
      <c r="BT6" s="28">
        <v>32415</v>
      </c>
      <c r="BU6" s="28">
        <v>36674</v>
      </c>
      <c r="BV6" s="28">
        <v>23751</v>
      </c>
      <c r="BW6" s="28">
        <v>26556</v>
      </c>
      <c r="BX6" s="28">
        <v>32454</v>
      </c>
      <c r="BY6" s="28">
        <v>27752</v>
      </c>
      <c r="BZ6" s="28">
        <v>33799</v>
      </c>
      <c r="CA6" s="28">
        <v>31995</v>
      </c>
      <c r="CB6" s="28">
        <v>33049</v>
      </c>
      <c r="CC6" s="20">
        <v>40454</v>
      </c>
      <c r="CD6" s="20">
        <v>34367</v>
      </c>
      <c r="CE6" s="20">
        <v>40268</v>
      </c>
      <c r="CF6" s="20">
        <v>32733</v>
      </c>
      <c r="CG6" s="20">
        <v>28858</v>
      </c>
      <c r="CH6" s="38">
        <v>32177</v>
      </c>
      <c r="CI6" s="24">
        <v>22467</v>
      </c>
      <c r="CJ6" s="24">
        <v>30658</v>
      </c>
      <c r="CK6" s="24">
        <v>31812</v>
      </c>
      <c r="CL6" s="24">
        <v>28382</v>
      </c>
      <c r="CM6" s="24">
        <v>33554</v>
      </c>
      <c r="CN6" s="24">
        <v>32939</v>
      </c>
      <c r="CO6" s="24">
        <v>37078</v>
      </c>
      <c r="CP6" s="24">
        <v>30792</v>
      </c>
      <c r="CQ6" s="24">
        <v>37945</v>
      </c>
      <c r="CR6" s="24">
        <v>39727</v>
      </c>
      <c r="CS6" s="78">
        <v>36728</v>
      </c>
      <c r="CT6" s="89">
        <v>28625</v>
      </c>
      <c r="CU6" s="24">
        <v>41983</v>
      </c>
      <c r="CV6" s="20">
        <v>33390</v>
      </c>
      <c r="CW6" s="25">
        <v>49491</v>
      </c>
      <c r="CX6" s="24">
        <v>42151</v>
      </c>
      <c r="CY6" s="20">
        <v>44843</v>
      </c>
      <c r="CZ6" s="20">
        <v>52193</v>
      </c>
      <c r="DA6" s="20">
        <v>48144</v>
      </c>
      <c r="DB6" s="20">
        <v>39815</v>
      </c>
      <c r="DC6" s="20">
        <v>58124</v>
      </c>
      <c r="DD6" s="20">
        <v>44585</v>
      </c>
      <c r="DE6" s="101">
        <v>36562</v>
      </c>
      <c r="DF6" s="106">
        <v>34061</v>
      </c>
      <c r="DG6" s="24">
        <v>92011</v>
      </c>
      <c r="DH6" s="20">
        <v>42571</v>
      </c>
      <c r="DI6" s="25">
        <v>39395</v>
      </c>
      <c r="DJ6" s="24">
        <v>35378</v>
      </c>
      <c r="DK6" s="20">
        <v>38772</v>
      </c>
      <c r="DL6" s="20">
        <v>34436</v>
      </c>
      <c r="DM6" s="20">
        <v>38818</v>
      </c>
      <c r="DN6" s="20">
        <v>50709</v>
      </c>
      <c r="DO6" s="20">
        <v>52073</v>
      </c>
      <c r="DP6" s="20">
        <v>30871</v>
      </c>
      <c r="DQ6" s="101">
        <v>32422</v>
      </c>
      <c r="DR6" s="145">
        <v>33.6</v>
      </c>
      <c r="DS6" s="146">
        <v>40.4</v>
      </c>
      <c r="DT6" s="146">
        <v>48</v>
      </c>
      <c r="DU6" s="146">
        <v>49.4</v>
      </c>
      <c r="DV6" s="146">
        <v>42.2</v>
      </c>
      <c r="DW6" s="146">
        <v>48.8</v>
      </c>
      <c r="DX6" s="146">
        <v>40.799999999999997</v>
      </c>
      <c r="DY6" s="146">
        <v>49.2</v>
      </c>
      <c r="DZ6" s="146">
        <v>47.4</v>
      </c>
      <c r="EA6" s="146">
        <v>45.7</v>
      </c>
      <c r="EB6" s="147">
        <v>59.9</v>
      </c>
      <c r="EC6" s="147">
        <v>67.7</v>
      </c>
      <c r="ED6" s="182">
        <f>SUM(EG6:ER6)</f>
        <v>729.7</v>
      </c>
      <c r="EE6" s="182">
        <f>SUM(ES6:FD6)</f>
        <v>770.1</v>
      </c>
      <c r="EF6" s="182">
        <f>SUM(FE6:FP6)</f>
        <v>747.70000000000016</v>
      </c>
      <c r="EG6" s="171">
        <v>45.4</v>
      </c>
      <c r="EH6" s="146">
        <v>52.5</v>
      </c>
      <c r="EI6" s="182">
        <v>63.1</v>
      </c>
      <c r="EJ6" s="146">
        <v>63.4</v>
      </c>
      <c r="EK6" s="191">
        <v>48.5</v>
      </c>
      <c r="EL6" s="191">
        <v>48.3</v>
      </c>
      <c r="EM6" s="191">
        <v>51.7</v>
      </c>
      <c r="EN6" s="191">
        <v>66.099999999999994</v>
      </c>
      <c r="EO6" s="191">
        <v>71.599999999999994</v>
      </c>
      <c r="EP6" s="191">
        <v>71.099999999999994</v>
      </c>
      <c r="EQ6" s="191">
        <v>79.3</v>
      </c>
      <c r="ER6" s="191">
        <v>68.7</v>
      </c>
      <c r="ES6" s="171">
        <v>61.2</v>
      </c>
      <c r="ET6" s="146">
        <v>54.9</v>
      </c>
      <c r="EU6" s="147">
        <v>51.6</v>
      </c>
      <c r="EV6" s="147">
        <v>44.3</v>
      </c>
      <c r="EW6" s="146">
        <v>65.2</v>
      </c>
      <c r="EX6" s="146">
        <v>68</v>
      </c>
      <c r="EY6" s="182">
        <v>74.400000000000006</v>
      </c>
      <c r="EZ6" s="146">
        <v>82</v>
      </c>
      <c r="FA6" s="146">
        <v>68.8</v>
      </c>
      <c r="FB6" s="146">
        <v>78.5</v>
      </c>
      <c r="FC6" s="146">
        <v>64.099999999999994</v>
      </c>
      <c r="FD6" s="191">
        <v>57.1</v>
      </c>
      <c r="FE6" s="171">
        <v>51.1</v>
      </c>
      <c r="FF6" s="146">
        <v>62.4</v>
      </c>
      <c r="FG6" s="147">
        <v>52.7</v>
      </c>
      <c r="FH6" s="147">
        <v>63.8</v>
      </c>
      <c r="FI6" s="146">
        <v>49.4</v>
      </c>
      <c r="FJ6" s="146">
        <v>63.1</v>
      </c>
      <c r="FK6" s="182">
        <v>60.1</v>
      </c>
      <c r="FL6" s="146">
        <v>76.400000000000006</v>
      </c>
      <c r="FM6" s="146">
        <v>56.6</v>
      </c>
      <c r="FN6" s="146">
        <v>80.7</v>
      </c>
      <c r="FO6" s="146">
        <v>49.7</v>
      </c>
      <c r="FP6" s="191">
        <v>81.7</v>
      </c>
    </row>
    <row r="7" spans="1:172" ht="13.2" x14ac:dyDescent="0.25">
      <c r="A7" s="66" t="s">
        <v>25</v>
      </c>
      <c r="B7" s="57">
        <v>1014</v>
      </c>
      <c r="C7" s="21">
        <v>986</v>
      </c>
      <c r="D7" s="21">
        <v>1099</v>
      </c>
      <c r="E7" s="21">
        <v>730</v>
      </c>
      <c r="F7" s="21">
        <v>1383</v>
      </c>
      <c r="G7" s="21">
        <v>904</v>
      </c>
      <c r="H7" s="21">
        <v>1057</v>
      </c>
      <c r="I7" s="21">
        <v>1072</v>
      </c>
      <c r="J7" s="21">
        <v>1268</v>
      </c>
      <c r="K7" s="21">
        <v>2100</v>
      </c>
      <c r="L7" s="21">
        <v>816</v>
      </c>
      <c r="M7" s="21">
        <v>964</v>
      </c>
      <c r="N7" s="21">
        <v>1423</v>
      </c>
      <c r="O7" s="21">
        <v>1654</v>
      </c>
      <c r="P7" s="21">
        <v>1875</v>
      </c>
      <c r="Q7" s="21">
        <v>2393</v>
      </c>
      <c r="R7" s="21">
        <v>4924</v>
      </c>
      <c r="S7" s="21">
        <v>3780</v>
      </c>
      <c r="T7" s="21">
        <v>3818</v>
      </c>
      <c r="U7" s="32">
        <v>12074</v>
      </c>
      <c r="V7" s="32">
        <v>16082</v>
      </c>
      <c r="W7" s="32">
        <v>10014</v>
      </c>
      <c r="X7" s="32">
        <v>12261</v>
      </c>
      <c r="Y7" s="32">
        <v>3097</v>
      </c>
      <c r="Z7" s="21">
        <v>3935</v>
      </c>
      <c r="AA7" s="21">
        <v>1793</v>
      </c>
      <c r="AB7" s="21">
        <v>1980</v>
      </c>
      <c r="AC7" s="21">
        <v>2616</v>
      </c>
      <c r="AD7" s="21">
        <v>74141</v>
      </c>
      <c r="AE7" s="21">
        <v>2018</v>
      </c>
      <c r="AF7" s="21">
        <v>9528</v>
      </c>
      <c r="AG7" s="32">
        <v>21842</v>
      </c>
      <c r="AH7" s="32">
        <v>3728</v>
      </c>
      <c r="AI7" s="32">
        <v>8735</v>
      </c>
      <c r="AJ7" s="32">
        <v>17673</v>
      </c>
      <c r="AK7" s="32">
        <v>3510</v>
      </c>
      <c r="AL7" s="21">
        <v>2159</v>
      </c>
      <c r="AM7" s="21">
        <v>7334</v>
      </c>
      <c r="AN7" s="21">
        <v>7033</v>
      </c>
      <c r="AO7" s="21">
        <v>8814</v>
      </c>
      <c r="AP7" s="21">
        <v>8059</v>
      </c>
      <c r="AQ7" s="21">
        <v>2577</v>
      </c>
      <c r="AR7" s="21">
        <v>10058</v>
      </c>
      <c r="AS7" s="21">
        <v>6247</v>
      </c>
      <c r="AT7" s="21">
        <v>8147</v>
      </c>
      <c r="AU7" s="21">
        <v>5555</v>
      </c>
      <c r="AV7" s="21">
        <v>4600</v>
      </c>
      <c r="AW7" s="21">
        <v>6421</v>
      </c>
      <c r="AX7" s="21">
        <v>4011</v>
      </c>
      <c r="AY7" s="21">
        <v>6236</v>
      </c>
      <c r="AZ7" s="21">
        <v>4720</v>
      </c>
      <c r="BA7" s="21">
        <v>4137</v>
      </c>
      <c r="BB7" s="21">
        <v>3769</v>
      </c>
      <c r="BC7" s="21">
        <v>7162</v>
      </c>
      <c r="BD7" s="21">
        <v>5641</v>
      </c>
      <c r="BE7" s="21">
        <v>8022</v>
      </c>
      <c r="BF7" s="21">
        <v>6348</v>
      </c>
      <c r="BG7" s="21">
        <v>6361</v>
      </c>
      <c r="BH7" s="21">
        <v>6780</v>
      </c>
      <c r="BI7" s="21">
        <v>5073</v>
      </c>
      <c r="BJ7" s="29">
        <v>2865</v>
      </c>
      <c r="BK7" s="29">
        <v>4511</v>
      </c>
      <c r="BL7" s="29">
        <v>3918</v>
      </c>
      <c r="BM7" s="29">
        <v>5483</v>
      </c>
      <c r="BN7" s="29">
        <v>3423</v>
      </c>
      <c r="BO7" s="29">
        <v>6712</v>
      </c>
      <c r="BP7" s="29">
        <v>5307</v>
      </c>
      <c r="BQ7" s="29">
        <v>6442</v>
      </c>
      <c r="BR7" s="29">
        <v>5751</v>
      </c>
      <c r="BS7" s="29">
        <v>6576</v>
      </c>
      <c r="BT7" s="29">
        <v>5391</v>
      </c>
      <c r="BU7" s="29">
        <v>6370</v>
      </c>
      <c r="BV7" s="29">
        <v>3317</v>
      </c>
      <c r="BW7" s="29">
        <v>2974</v>
      </c>
      <c r="BX7" s="29">
        <v>6457</v>
      </c>
      <c r="BY7" s="29">
        <v>4437</v>
      </c>
      <c r="BZ7" s="29">
        <v>9005</v>
      </c>
      <c r="CA7" s="29">
        <v>5048</v>
      </c>
      <c r="CB7" s="29">
        <v>4161</v>
      </c>
      <c r="CC7" s="30">
        <v>6188</v>
      </c>
      <c r="CD7" s="30">
        <v>3483</v>
      </c>
      <c r="CE7" s="30">
        <v>6024</v>
      </c>
      <c r="CF7" s="30">
        <v>5480</v>
      </c>
      <c r="CG7" s="30">
        <v>3768</v>
      </c>
      <c r="CH7" s="39">
        <v>5591</v>
      </c>
      <c r="CI7" s="26">
        <v>4040</v>
      </c>
      <c r="CJ7" s="26">
        <v>4395</v>
      </c>
      <c r="CK7" s="26">
        <v>3462</v>
      </c>
      <c r="CL7" s="26">
        <v>4938</v>
      </c>
      <c r="CM7" s="26">
        <v>4438</v>
      </c>
      <c r="CN7" s="26">
        <v>3896</v>
      </c>
      <c r="CO7" s="26">
        <v>5303</v>
      </c>
      <c r="CP7" s="26">
        <v>3492</v>
      </c>
      <c r="CQ7" s="26">
        <v>5267</v>
      </c>
      <c r="CR7" s="26">
        <v>5626</v>
      </c>
      <c r="CS7" s="79">
        <v>4379</v>
      </c>
      <c r="CT7" s="90">
        <v>3282</v>
      </c>
      <c r="CU7" s="26">
        <v>4736</v>
      </c>
      <c r="CV7" s="17">
        <v>2826</v>
      </c>
      <c r="CW7" s="27">
        <v>3819</v>
      </c>
      <c r="CX7" s="26">
        <v>3177</v>
      </c>
      <c r="CY7" s="17">
        <v>4444</v>
      </c>
      <c r="CZ7" s="17">
        <v>8818</v>
      </c>
      <c r="DA7" s="17">
        <v>6329</v>
      </c>
      <c r="DB7" s="17">
        <v>6553</v>
      </c>
      <c r="DC7" s="17">
        <v>7501</v>
      </c>
      <c r="DD7" s="17">
        <v>7122</v>
      </c>
      <c r="DE7" s="102">
        <v>5830</v>
      </c>
      <c r="DF7" s="107">
        <v>5731</v>
      </c>
      <c r="DG7" s="26">
        <v>7006</v>
      </c>
      <c r="DH7" s="17">
        <v>4986</v>
      </c>
      <c r="DI7" s="27">
        <v>5438</v>
      </c>
      <c r="DJ7" s="26">
        <v>3411</v>
      </c>
      <c r="DK7" s="17">
        <v>5686</v>
      </c>
      <c r="DL7" s="17">
        <v>8224</v>
      </c>
      <c r="DM7" s="17">
        <v>5821</v>
      </c>
      <c r="DN7" s="17">
        <v>5736</v>
      </c>
      <c r="DO7" s="17">
        <v>13498</v>
      </c>
      <c r="DP7" s="17">
        <v>4121</v>
      </c>
      <c r="DQ7" s="102">
        <v>5242</v>
      </c>
      <c r="DR7" s="145">
        <v>3.4</v>
      </c>
      <c r="DS7" s="146">
        <v>2.7</v>
      </c>
      <c r="DT7" s="146">
        <v>4.2</v>
      </c>
      <c r="DU7" s="146">
        <v>4</v>
      </c>
      <c r="DV7" s="146">
        <v>3.8</v>
      </c>
      <c r="DW7" s="146">
        <v>4.4000000000000004</v>
      </c>
      <c r="DX7" s="146">
        <v>3.5</v>
      </c>
      <c r="DY7" s="146">
        <v>7.1</v>
      </c>
      <c r="DZ7" s="146">
        <v>5.5</v>
      </c>
      <c r="EA7" s="146">
        <v>7</v>
      </c>
      <c r="EB7" s="147">
        <v>7.2</v>
      </c>
      <c r="EC7" s="147">
        <v>20.2</v>
      </c>
      <c r="ED7" s="182">
        <f t="shared" ref="ED7:ED44" si="0">SUM(EG7:ER7)</f>
        <v>193.6</v>
      </c>
      <c r="EE7" s="182">
        <f t="shared" ref="EE7:EE44" si="1">SUM(ES7:FD7)</f>
        <v>243.5</v>
      </c>
      <c r="EF7" s="182">
        <f t="shared" ref="EF7:EF42" si="2">SUM(FE7:FP7)</f>
        <v>190.6</v>
      </c>
      <c r="EG7" s="171">
        <v>13.4</v>
      </c>
      <c r="EH7" s="146">
        <v>10.9</v>
      </c>
      <c r="EI7" s="182">
        <v>12.3</v>
      </c>
      <c r="EJ7" s="146">
        <v>12.4</v>
      </c>
      <c r="EK7" s="191">
        <v>13.7</v>
      </c>
      <c r="EL7" s="191">
        <v>14.2</v>
      </c>
      <c r="EM7" s="191">
        <v>14.6</v>
      </c>
      <c r="EN7" s="191">
        <v>16.7</v>
      </c>
      <c r="EO7" s="191">
        <v>18.8</v>
      </c>
      <c r="EP7" s="191">
        <v>22.9</v>
      </c>
      <c r="EQ7" s="191">
        <v>23.5</v>
      </c>
      <c r="ER7" s="191">
        <v>20.2</v>
      </c>
      <c r="ES7" s="171">
        <v>21.1</v>
      </c>
      <c r="ET7" s="146">
        <v>16.3</v>
      </c>
      <c r="EU7" s="147">
        <v>18.8</v>
      </c>
      <c r="EV7" s="147">
        <v>18.600000000000001</v>
      </c>
      <c r="EW7" s="146">
        <v>23.8</v>
      </c>
      <c r="EX7" s="146">
        <v>26.7</v>
      </c>
      <c r="EY7" s="182">
        <v>28.7</v>
      </c>
      <c r="EZ7" s="146">
        <v>24.4</v>
      </c>
      <c r="FA7" s="146">
        <v>16.899999999999999</v>
      </c>
      <c r="FB7" s="146">
        <v>20.2</v>
      </c>
      <c r="FC7" s="146">
        <v>17.100000000000001</v>
      </c>
      <c r="FD7" s="191">
        <v>10.9</v>
      </c>
      <c r="FE7" s="171">
        <v>14.8</v>
      </c>
      <c r="FF7" s="146">
        <v>16.2</v>
      </c>
      <c r="FG7" s="147">
        <v>15.1</v>
      </c>
      <c r="FH7" s="147">
        <v>10.7</v>
      </c>
      <c r="FI7" s="146">
        <v>10.9</v>
      </c>
      <c r="FJ7" s="146">
        <v>10.7</v>
      </c>
      <c r="FK7" s="182">
        <v>15.8</v>
      </c>
      <c r="FL7" s="146">
        <v>19.7</v>
      </c>
      <c r="FM7" s="146">
        <v>15.5</v>
      </c>
      <c r="FN7" s="146">
        <v>19.5</v>
      </c>
      <c r="FO7" s="146">
        <v>13</v>
      </c>
      <c r="FP7" s="191">
        <v>28.7</v>
      </c>
    </row>
    <row r="8" spans="1:172" ht="13.2" x14ac:dyDescent="0.25">
      <c r="A8" s="66"/>
      <c r="B8" s="57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32"/>
      <c r="V8" s="32"/>
      <c r="W8" s="32"/>
      <c r="X8" s="32"/>
      <c r="Y8" s="32"/>
      <c r="Z8" s="21"/>
      <c r="AA8" s="21"/>
      <c r="AB8" s="21"/>
      <c r="AC8" s="21"/>
      <c r="AD8" s="21"/>
      <c r="AE8" s="21"/>
      <c r="AF8" s="21"/>
      <c r="AG8" s="32"/>
      <c r="AH8" s="32"/>
      <c r="AI8" s="32"/>
      <c r="AJ8" s="32"/>
      <c r="AK8" s="32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8"/>
      <c r="CB8" s="28"/>
      <c r="CC8" s="17"/>
      <c r="CD8" s="17"/>
      <c r="CE8" s="17"/>
      <c r="CF8" s="17"/>
      <c r="CG8" s="17"/>
      <c r="CH8" s="39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79"/>
      <c r="CT8" s="90"/>
      <c r="CU8" s="17"/>
      <c r="CV8" s="17"/>
      <c r="CW8" s="27"/>
      <c r="CX8" s="26"/>
      <c r="CY8" s="17"/>
      <c r="CZ8" s="17"/>
      <c r="DA8" s="17"/>
      <c r="DB8" s="17"/>
      <c r="DC8" s="17"/>
      <c r="DD8" s="17"/>
      <c r="DE8" s="102"/>
      <c r="DF8" s="107"/>
      <c r="DG8" s="26"/>
      <c r="DH8" s="17"/>
      <c r="DI8" s="27"/>
      <c r="DJ8" s="26"/>
      <c r="DK8" s="17"/>
      <c r="DL8" s="17"/>
      <c r="DM8" s="17"/>
      <c r="DN8" s="17"/>
      <c r="DO8" s="17"/>
      <c r="DP8" s="17"/>
      <c r="DQ8" s="102"/>
      <c r="DR8" s="142"/>
      <c r="DS8" s="13"/>
      <c r="DT8" s="13"/>
      <c r="DU8" s="13"/>
      <c r="DV8" s="13"/>
      <c r="DW8" s="13"/>
      <c r="DX8" s="13"/>
      <c r="DY8" s="13"/>
      <c r="DZ8" s="13"/>
      <c r="EA8" s="13"/>
      <c r="EB8" s="136"/>
      <c r="EC8" s="136"/>
      <c r="ED8" s="229"/>
      <c r="EE8" s="229"/>
      <c r="EF8" s="229"/>
      <c r="EG8" s="5"/>
      <c r="EH8" s="9"/>
      <c r="EJ8" s="9"/>
      <c r="EK8" s="10"/>
      <c r="EL8" s="10"/>
      <c r="EM8" s="10"/>
      <c r="EN8" s="10"/>
      <c r="EO8" s="10"/>
      <c r="EP8" s="10"/>
      <c r="EQ8" s="10"/>
      <c r="ER8" s="10"/>
      <c r="ES8" s="5"/>
      <c r="ET8" s="9"/>
      <c r="EU8" s="8"/>
      <c r="EV8" s="8"/>
      <c r="EW8" s="9"/>
      <c r="EX8" s="9"/>
      <c r="EZ8" s="9"/>
      <c r="FA8" s="9"/>
      <c r="FB8" s="9"/>
      <c r="FC8" s="9"/>
      <c r="FD8" s="10"/>
      <c r="FE8" s="5"/>
      <c r="FF8" s="9"/>
      <c r="FG8" s="8"/>
      <c r="FH8" s="8"/>
      <c r="FI8" s="9"/>
      <c r="FJ8" s="9"/>
      <c r="FL8" s="9"/>
      <c r="FM8" s="9"/>
      <c r="FN8" s="9"/>
      <c r="FO8" s="9"/>
      <c r="FP8" s="10"/>
    </row>
    <row r="9" spans="1:172" ht="13.2" x14ac:dyDescent="0.25">
      <c r="A9" s="65" t="s">
        <v>26</v>
      </c>
      <c r="B9" s="56">
        <v>752</v>
      </c>
      <c r="C9" s="13">
        <v>1421</v>
      </c>
      <c r="D9" s="13">
        <v>861</v>
      </c>
      <c r="E9" s="13">
        <v>1025</v>
      </c>
      <c r="F9" s="13">
        <v>1620</v>
      </c>
      <c r="G9" s="13">
        <v>823</v>
      </c>
      <c r="H9" s="13">
        <v>277</v>
      </c>
      <c r="I9" s="13">
        <v>371</v>
      </c>
      <c r="J9" s="13">
        <v>399</v>
      </c>
      <c r="K9" s="13">
        <v>749</v>
      </c>
      <c r="L9" s="13">
        <v>1146</v>
      </c>
      <c r="M9" s="13">
        <v>935</v>
      </c>
      <c r="N9" s="13">
        <v>1680</v>
      </c>
      <c r="O9" s="13">
        <v>1391</v>
      </c>
      <c r="P9" s="13">
        <v>1479</v>
      </c>
      <c r="Q9" s="13">
        <v>659</v>
      </c>
      <c r="R9" s="13">
        <v>809</v>
      </c>
      <c r="S9" s="13">
        <v>1097</v>
      </c>
      <c r="T9" s="13">
        <v>966</v>
      </c>
      <c r="U9" s="31">
        <v>920</v>
      </c>
      <c r="V9" s="31">
        <v>1643</v>
      </c>
      <c r="W9" s="31">
        <v>1501</v>
      </c>
      <c r="X9" s="31">
        <v>1019</v>
      </c>
      <c r="Y9" s="31">
        <v>1596</v>
      </c>
      <c r="Z9" s="13">
        <v>833</v>
      </c>
      <c r="AA9" s="13">
        <v>1272</v>
      </c>
      <c r="AB9" s="13">
        <v>924</v>
      </c>
      <c r="AC9" s="13">
        <v>928</v>
      </c>
      <c r="AD9" s="13">
        <v>598</v>
      </c>
      <c r="AE9" s="13">
        <v>1185</v>
      </c>
      <c r="AF9" s="13">
        <v>1395</v>
      </c>
      <c r="AG9" s="31">
        <v>1556</v>
      </c>
      <c r="AH9" s="31">
        <v>1705</v>
      </c>
      <c r="AI9" s="31">
        <v>2435</v>
      </c>
      <c r="AJ9" s="31">
        <v>1860</v>
      </c>
      <c r="AK9" s="31">
        <v>1562</v>
      </c>
      <c r="AL9" s="13">
        <v>1254</v>
      </c>
      <c r="AM9" s="13">
        <v>800</v>
      </c>
      <c r="AN9" s="13">
        <v>1334</v>
      </c>
      <c r="AO9" s="13">
        <v>761</v>
      </c>
      <c r="AP9" s="13">
        <v>1220</v>
      </c>
      <c r="AQ9" s="13">
        <v>1385</v>
      </c>
      <c r="AR9" s="13">
        <v>2485</v>
      </c>
      <c r="AS9" s="13">
        <v>1565</v>
      </c>
      <c r="AT9" s="13">
        <v>1657</v>
      </c>
      <c r="AU9" s="13">
        <v>1609</v>
      </c>
      <c r="AV9" s="13">
        <v>1683</v>
      </c>
      <c r="AW9" s="13">
        <v>1769</v>
      </c>
      <c r="AX9" s="13">
        <v>855</v>
      </c>
      <c r="AY9" s="13">
        <v>1378</v>
      </c>
      <c r="AZ9" s="13">
        <v>1678</v>
      </c>
      <c r="BA9" s="13">
        <v>1727</v>
      </c>
      <c r="BB9" s="13">
        <v>1660</v>
      </c>
      <c r="BC9" s="13">
        <v>1423</v>
      </c>
      <c r="BD9" s="13">
        <v>1650</v>
      </c>
      <c r="BE9" s="13">
        <v>1965</v>
      </c>
      <c r="BF9" s="13">
        <v>1836</v>
      </c>
      <c r="BG9" s="13">
        <v>2373</v>
      </c>
      <c r="BH9" s="13">
        <v>1837</v>
      </c>
      <c r="BI9" s="13">
        <v>2011</v>
      </c>
      <c r="BJ9" s="28">
        <v>1431</v>
      </c>
      <c r="BK9" s="28">
        <v>1479</v>
      </c>
      <c r="BL9" s="28">
        <v>1628</v>
      </c>
      <c r="BM9" s="28">
        <v>1802</v>
      </c>
      <c r="BN9" s="28">
        <v>1891</v>
      </c>
      <c r="BO9" s="28">
        <v>1612</v>
      </c>
      <c r="BP9" s="28">
        <v>1148</v>
      </c>
      <c r="BQ9" s="28">
        <v>2639</v>
      </c>
      <c r="BR9" s="28">
        <v>1706</v>
      </c>
      <c r="BS9" s="28">
        <v>2038</v>
      </c>
      <c r="BT9" s="28">
        <v>2384</v>
      </c>
      <c r="BU9" s="28">
        <v>1975</v>
      </c>
      <c r="BV9" s="28">
        <v>1387</v>
      </c>
      <c r="BW9" s="28">
        <v>1212</v>
      </c>
      <c r="BX9" s="28">
        <v>1937</v>
      </c>
      <c r="BY9" s="28">
        <v>1024</v>
      </c>
      <c r="BZ9" s="28">
        <v>1417</v>
      </c>
      <c r="CA9" s="28">
        <v>2654</v>
      </c>
      <c r="CB9" s="28">
        <v>1526</v>
      </c>
      <c r="CC9" s="20">
        <v>1791</v>
      </c>
      <c r="CD9" s="20">
        <v>2510</v>
      </c>
      <c r="CE9" s="20">
        <v>2538</v>
      </c>
      <c r="CF9" s="20">
        <v>3220</v>
      </c>
      <c r="CG9" s="20">
        <v>1478</v>
      </c>
      <c r="CH9" s="38">
        <v>769</v>
      </c>
      <c r="CI9" s="24">
        <v>1089</v>
      </c>
      <c r="CJ9" s="24">
        <v>1162</v>
      </c>
      <c r="CK9" s="24">
        <v>1423</v>
      </c>
      <c r="CL9" s="24">
        <v>1555</v>
      </c>
      <c r="CM9" s="24">
        <v>2019</v>
      </c>
      <c r="CN9" s="24">
        <v>1771</v>
      </c>
      <c r="CO9" s="24">
        <v>2021</v>
      </c>
      <c r="CP9" s="24">
        <v>2262</v>
      </c>
      <c r="CQ9" s="24">
        <v>2903</v>
      </c>
      <c r="CR9" s="24">
        <v>2314</v>
      </c>
      <c r="CS9" s="78">
        <v>2355</v>
      </c>
      <c r="CT9" s="89">
        <v>856</v>
      </c>
      <c r="CU9" s="20">
        <v>1593</v>
      </c>
      <c r="CV9" s="20">
        <v>1586</v>
      </c>
      <c r="CW9" s="25">
        <v>1471</v>
      </c>
      <c r="CX9" s="24">
        <v>1366</v>
      </c>
      <c r="CY9" s="20">
        <v>1684</v>
      </c>
      <c r="CZ9" s="20">
        <v>2621</v>
      </c>
      <c r="DA9" s="20">
        <v>1797</v>
      </c>
      <c r="DB9" s="20">
        <v>2649</v>
      </c>
      <c r="DC9" s="20">
        <v>2325</v>
      </c>
      <c r="DD9" s="20">
        <v>2036</v>
      </c>
      <c r="DE9" s="101">
        <v>1765</v>
      </c>
      <c r="DF9" s="106">
        <v>1626</v>
      </c>
      <c r="DG9" s="24">
        <v>1120</v>
      </c>
      <c r="DH9" s="20">
        <v>1228</v>
      </c>
      <c r="DI9" s="25">
        <v>1447</v>
      </c>
      <c r="DJ9" s="24">
        <v>724</v>
      </c>
      <c r="DK9" s="20">
        <v>1589</v>
      </c>
      <c r="DL9" s="20">
        <v>2405</v>
      </c>
      <c r="DM9" s="20">
        <v>2048</v>
      </c>
      <c r="DN9" s="20">
        <v>2799</v>
      </c>
      <c r="DO9" s="20">
        <v>2207</v>
      </c>
      <c r="DP9" s="20">
        <v>2626</v>
      </c>
      <c r="DQ9" s="101">
        <v>2692</v>
      </c>
      <c r="DR9" s="145">
        <v>2</v>
      </c>
      <c r="DS9" s="146">
        <v>2.5</v>
      </c>
      <c r="DT9" s="146">
        <v>2.2999999999999998</v>
      </c>
      <c r="DU9" s="146">
        <v>1.6</v>
      </c>
      <c r="DV9" s="146">
        <v>1.7</v>
      </c>
      <c r="DW9" s="146">
        <v>1.5</v>
      </c>
      <c r="DX9" s="146">
        <v>3</v>
      </c>
      <c r="DY9" s="146">
        <v>2.7</v>
      </c>
      <c r="DZ9" s="146">
        <v>2.2999999999999998</v>
      </c>
      <c r="EA9" s="146">
        <v>3.8</v>
      </c>
      <c r="EB9" s="147">
        <v>2.9</v>
      </c>
      <c r="EC9" s="147">
        <v>5</v>
      </c>
      <c r="ED9" s="182">
        <f t="shared" si="0"/>
        <v>33.6</v>
      </c>
      <c r="EE9" s="182">
        <f t="shared" si="1"/>
        <v>31.8</v>
      </c>
      <c r="EF9" s="182">
        <f t="shared" si="2"/>
        <v>36.1</v>
      </c>
      <c r="EG9" s="171">
        <v>2.2999999999999998</v>
      </c>
      <c r="EH9" s="146">
        <v>2.2000000000000002</v>
      </c>
      <c r="EI9" s="182">
        <v>1.7</v>
      </c>
      <c r="EJ9" s="146">
        <v>2.8</v>
      </c>
      <c r="EK9" s="191">
        <v>1.9</v>
      </c>
      <c r="EL9" s="191">
        <v>3.7</v>
      </c>
      <c r="EM9" s="191">
        <v>2.8</v>
      </c>
      <c r="EN9" s="191">
        <v>3.8</v>
      </c>
      <c r="EO9" s="191">
        <v>2.6</v>
      </c>
      <c r="EP9" s="191">
        <v>2.2000000000000002</v>
      </c>
      <c r="EQ9" s="191">
        <v>4</v>
      </c>
      <c r="ER9" s="191">
        <v>3.6</v>
      </c>
      <c r="ES9" s="171">
        <v>2</v>
      </c>
      <c r="ET9" s="146">
        <v>2.2999999999999998</v>
      </c>
      <c r="EU9" s="147">
        <v>1.8</v>
      </c>
      <c r="EV9" s="147">
        <v>2.1</v>
      </c>
      <c r="EW9" s="146">
        <v>2.1</v>
      </c>
      <c r="EX9" s="146">
        <v>2.1</v>
      </c>
      <c r="EY9" s="182">
        <v>3.4</v>
      </c>
      <c r="EZ9" s="146">
        <v>2.6</v>
      </c>
      <c r="FA9" s="146">
        <v>3</v>
      </c>
      <c r="FB9" s="146">
        <v>3.3</v>
      </c>
      <c r="FC9" s="146">
        <v>4.4000000000000004</v>
      </c>
      <c r="FD9" s="191">
        <v>2.7</v>
      </c>
      <c r="FE9" s="171">
        <v>2</v>
      </c>
      <c r="FF9" s="146">
        <v>2</v>
      </c>
      <c r="FG9" s="147">
        <v>1.2</v>
      </c>
      <c r="FH9" s="147">
        <v>2.2999999999999998</v>
      </c>
      <c r="FI9" s="146">
        <v>3.1</v>
      </c>
      <c r="FJ9" s="146">
        <v>3.5</v>
      </c>
      <c r="FK9" s="182">
        <v>4.3</v>
      </c>
      <c r="FL9" s="146">
        <v>2.2999999999999998</v>
      </c>
      <c r="FM9" s="146">
        <v>2.6</v>
      </c>
      <c r="FN9" s="146">
        <v>6</v>
      </c>
      <c r="FO9" s="146">
        <v>3.2</v>
      </c>
      <c r="FP9" s="191">
        <v>3.6</v>
      </c>
    </row>
    <row r="10" spans="1:172" ht="13.2" x14ac:dyDescent="0.25">
      <c r="A10" s="66"/>
      <c r="B10" s="57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32"/>
      <c r="V10" s="32"/>
      <c r="W10" s="32"/>
      <c r="X10" s="32"/>
      <c r="Y10" s="32"/>
      <c r="Z10" s="21"/>
      <c r="AA10" s="21"/>
      <c r="AB10" s="21"/>
      <c r="AC10" s="21"/>
      <c r="AD10" s="21"/>
      <c r="AE10" s="21"/>
      <c r="AF10" s="21"/>
      <c r="AG10" s="32"/>
      <c r="AH10" s="32"/>
      <c r="AI10" s="32"/>
      <c r="AJ10" s="32"/>
      <c r="AK10" s="32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8"/>
      <c r="CB10" s="28"/>
      <c r="CC10" s="17"/>
      <c r="CD10" s="17"/>
      <c r="CE10" s="17"/>
      <c r="CF10" s="17"/>
      <c r="CG10" s="17"/>
      <c r="CH10" s="39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79"/>
      <c r="CT10" s="90"/>
      <c r="CU10" s="17"/>
      <c r="CV10" s="17"/>
      <c r="CW10" s="27"/>
      <c r="CX10" s="26"/>
      <c r="CY10" s="17"/>
      <c r="CZ10" s="17"/>
      <c r="DA10" s="17"/>
      <c r="DB10" s="17"/>
      <c r="DC10" s="17"/>
      <c r="DD10" s="17"/>
      <c r="DE10" s="102"/>
      <c r="DF10" s="107"/>
      <c r="DG10" s="26"/>
      <c r="DH10" s="17"/>
      <c r="DI10" s="27"/>
      <c r="DJ10" s="26"/>
      <c r="DK10" s="17"/>
      <c r="DL10" s="17"/>
      <c r="DM10" s="17"/>
      <c r="DN10" s="17"/>
      <c r="DO10" s="17"/>
      <c r="DP10" s="17"/>
      <c r="DQ10" s="102"/>
      <c r="DR10" s="142"/>
      <c r="DS10" s="13"/>
      <c r="DT10" s="13"/>
      <c r="DU10" s="13"/>
      <c r="DV10" s="13"/>
      <c r="DW10" s="13"/>
      <c r="DX10" s="13"/>
      <c r="DY10" s="13"/>
      <c r="DZ10" s="13"/>
      <c r="EA10" s="13"/>
      <c r="EB10" s="136"/>
      <c r="EC10" s="136"/>
      <c r="ED10" s="229"/>
      <c r="EE10" s="229"/>
      <c r="EF10" s="229"/>
      <c r="EG10" s="5"/>
      <c r="EH10" s="9"/>
      <c r="EJ10" s="9"/>
      <c r="EK10" s="10"/>
      <c r="EL10" s="10"/>
      <c r="EM10" s="10"/>
      <c r="EN10" s="10"/>
      <c r="EO10" s="10"/>
      <c r="EP10" s="10"/>
      <c r="EQ10" s="10"/>
      <c r="ER10" s="10"/>
      <c r="ES10" s="5"/>
      <c r="ET10" s="9"/>
      <c r="EU10" s="8"/>
      <c r="EV10" s="8"/>
      <c r="EW10" s="9"/>
      <c r="EX10" s="9"/>
      <c r="EZ10" s="9"/>
      <c r="FA10" s="9"/>
      <c r="FB10" s="9"/>
      <c r="FC10" s="9"/>
      <c r="FD10" s="10"/>
      <c r="FE10" s="5"/>
      <c r="FF10" s="9"/>
      <c r="FG10" s="8"/>
      <c r="FH10" s="8"/>
      <c r="FI10" s="9"/>
      <c r="FJ10" s="9"/>
      <c r="FL10" s="9"/>
      <c r="FM10" s="9"/>
      <c r="FN10" s="9"/>
      <c r="FO10" s="9"/>
      <c r="FP10" s="10"/>
    </row>
    <row r="11" spans="1:172" ht="13.2" x14ac:dyDescent="0.25">
      <c r="A11" s="65" t="s">
        <v>1</v>
      </c>
      <c r="B11" s="56">
        <v>916</v>
      </c>
      <c r="C11" s="13">
        <v>1383</v>
      </c>
      <c r="D11" s="13">
        <v>992</v>
      </c>
      <c r="E11" s="13">
        <v>1086</v>
      </c>
      <c r="F11" s="13">
        <v>915</v>
      </c>
      <c r="G11" s="13">
        <v>1813</v>
      </c>
      <c r="H11" s="13">
        <v>2085</v>
      </c>
      <c r="I11" s="13">
        <v>1401</v>
      </c>
      <c r="J11" s="13">
        <v>1398</v>
      </c>
      <c r="K11" s="13">
        <v>1225</v>
      </c>
      <c r="L11" s="13">
        <v>1223</v>
      </c>
      <c r="M11" s="13">
        <v>1475</v>
      </c>
      <c r="N11" s="13">
        <v>1047</v>
      </c>
      <c r="O11" s="13">
        <v>814</v>
      </c>
      <c r="P11" s="13">
        <v>906</v>
      </c>
      <c r="Q11" s="13">
        <v>812</v>
      </c>
      <c r="R11" s="13">
        <v>1959</v>
      </c>
      <c r="S11" s="13">
        <v>1470</v>
      </c>
      <c r="T11" s="13">
        <v>845</v>
      </c>
      <c r="U11" s="31">
        <v>873</v>
      </c>
      <c r="V11" s="31">
        <v>1825</v>
      </c>
      <c r="W11" s="31">
        <v>855</v>
      </c>
      <c r="X11" s="31">
        <v>831</v>
      </c>
      <c r="Y11" s="31">
        <v>1511</v>
      </c>
      <c r="Z11" s="13">
        <v>1172</v>
      </c>
      <c r="AA11" s="13">
        <v>737</v>
      </c>
      <c r="AB11" s="13">
        <v>1465</v>
      </c>
      <c r="AC11" s="13">
        <v>769</v>
      </c>
      <c r="AD11" s="13">
        <v>303</v>
      </c>
      <c r="AE11" s="13">
        <v>936</v>
      </c>
      <c r="AF11" s="13">
        <v>967</v>
      </c>
      <c r="AG11" s="31">
        <v>2034</v>
      </c>
      <c r="AH11" s="31">
        <v>1532</v>
      </c>
      <c r="AI11" s="31">
        <v>1265</v>
      </c>
      <c r="AJ11" s="31">
        <v>1021</v>
      </c>
      <c r="AK11" s="31">
        <v>1599</v>
      </c>
      <c r="AL11" s="13">
        <v>1754</v>
      </c>
      <c r="AM11" s="13">
        <v>641</v>
      </c>
      <c r="AN11" s="13">
        <v>1119</v>
      </c>
      <c r="AO11" s="13">
        <v>978</v>
      </c>
      <c r="AP11" s="13">
        <v>1155</v>
      </c>
      <c r="AQ11" s="13">
        <v>2470</v>
      </c>
      <c r="AR11" s="13">
        <v>1553</v>
      </c>
      <c r="AS11" s="13">
        <v>1081</v>
      </c>
      <c r="AT11" s="13">
        <v>1361</v>
      </c>
      <c r="AU11" s="13">
        <v>1364</v>
      </c>
      <c r="AV11" s="13">
        <v>1510</v>
      </c>
      <c r="AW11" s="13">
        <v>1340</v>
      </c>
      <c r="AX11" s="13">
        <v>1050</v>
      </c>
      <c r="AY11" s="13">
        <v>1487</v>
      </c>
      <c r="AZ11" s="13">
        <v>1200</v>
      </c>
      <c r="BA11" s="13">
        <v>1198</v>
      </c>
      <c r="BB11" s="13">
        <v>1033</v>
      </c>
      <c r="BC11" s="13">
        <v>1285</v>
      </c>
      <c r="BD11" s="13">
        <v>4124</v>
      </c>
      <c r="BE11" s="13">
        <v>2584</v>
      </c>
      <c r="BF11" s="13">
        <v>2202</v>
      </c>
      <c r="BG11" s="13">
        <v>924</v>
      </c>
      <c r="BH11" s="13">
        <v>1988</v>
      </c>
      <c r="BI11" s="13">
        <v>1122</v>
      </c>
      <c r="BJ11" s="28">
        <v>1470</v>
      </c>
      <c r="BK11" s="28">
        <v>1117</v>
      </c>
      <c r="BL11" s="28">
        <v>1354</v>
      </c>
      <c r="BM11" s="28">
        <v>2428</v>
      </c>
      <c r="BN11" s="28">
        <v>1371</v>
      </c>
      <c r="BO11" s="28">
        <v>1792</v>
      </c>
      <c r="BP11" s="28">
        <v>2165</v>
      </c>
      <c r="BQ11" s="28">
        <v>2016</v>
      </c>
      <c r="BR11" s="28">
        <v>2923</v>
      </c>
      <c r="BS11" s="28">
        <v>1911</v>
      </c>
      <c r="BT11" s="28">
        <v>1652</v>
      </c>
      <c r="BU11" s="28">
        <v>1475</v>
      </c>
      <c r="BV11" s="28">
        <v>2006</v>
      </c>
      <c r="BW11" s="28">
        <v>2041</v>
      </c>
      <c r="BX11" s="28">
        <v>1965</v>
      </c>
      <c r="BY11" s="28">
        <v>2070</v>
      </c>
      <c r="BZ11" s="28">
        <v>2476</v>
      </c>
      <c r="CA11" s="28">
        <v>6496</v>
      </c>
      <c r="CB11" s="28">
        <v>1649</v>
      </c>
      <c r="CC11" s="20">
        <v>3364</v>
      </c>
      <c r="CD11" s="20">
        <v>2005</v>
      </c>
      <c r="CE11" s="20">
        <v>3869</v>
      </c>
      <c r="CF11" s="20">
        <v>1879</v>
      </c>
      <c r="CG11" s="20">
        <v>2293</v>
      </c>
      <c r="CH11" s="38">
        <v>1583</v>
      </c>
      <c r="CI11" s="24">
        <v>1642</v>
      </c>
      <c r="CJ11" s="24">
        <v>1980</v>
      </c>
      <c r="CK11" s="24">
        <v>1454</v>
      </c>
      <c r="CL11" s="24">
        <v>1908</v>
      </c>
      <c r="CM11" s="24">
        <v>2033</v>
      </c>
      <c r="CN11" s="24">
        <v>3498</v>
      </c>
      <c r="CO11" s="24">
        <v>2040</v>
      </c>
      <c r="CP11" s="24">
        <v>1740</v>
      </c>
      <c r="CQ11" s="24">
        <v>1551</v>
      </c>
      <c r="CR11" s="24">
        <v>799</v>
      </c>
      <c r="CS11" s="78">
        <v>4181</v>
      </c>
      <c r="CT11" s="89">
        <v>1098</v>
      </c>
      <c r="CU11" s="24">
        <v>1892</v>
      </c>
      <c r="CV11" s="20">
        <v>1619</v>
      </c>
      <c r="CW11" s="25">
        <v>1613</v>
      </c>
      <c r="CX11" s="24">
        <v>1638</v>
      </c>
      <c r="CY11" s="20">
        <v>1452</v>
      </c>
      <c r="CZ11" s="20">
        <v>5836</v>
      </c>
      <c r="DA11" s="20">
        <v>2719</v>
      </c>
      <c r="DB11" s="20">
        <v>3257</v>
      </c>
      <c r="DC11" s="20">
        <v>2075</v>
      </c>
      <c r="DD11" s="20">
        <v>6218</v>
      </c>
      <c r="DE11" s="101">
        <v>1605</v>
      </c>
      <c r="DF11" s="106">
        <v>1751</v>
      </c>
      <c r="DG11" s="24">
        <v>1993</v>
      </c>
      <c r="DH11" s="20">
        <v>1886</v>
      </c>
      <c r="DI11" s="25">
        <v>1038</v>
      </c>
      <c r="DJ11" s="24">
        <v>1270</v>
      </c>
      <c r="DK11" s="20">
        <v>7434</v>
      </c>
      <c r="DL11" s="20">
        <v>1071</v>
      </c>
      <c r="DM11" s="20">
        <v>1590</v>
      </c>
      <c r="DN11" s="20">
        <v>1090</v>
      </c>
      <c r="DO11" s="20">
        <v>3478</v>
      </c>
      <c r="DP11" s="20">
        <v>1086</v>
      </c>
      <c r="DQ11" s="101">
        <v>1268</v>
      </c>
      <c r="DR11" s="145">
        <v>1.1000000000000001</v>
      </c>
      <c r="DS11" s="146">
        <v>3.2</v>
      </c>
      <c r="DT11" s="146">
        <v>6.1</v>
      </c>
      <c r="DU11" s="146">
        <v>1.7</v>
      </c>
      <c r="DV11" s="146">
        <v>1.1000000000000001</v>
      </c>
      <c r="DW11" s="146">
        <v>1.4</v>
      </c>
      <c r="DX11" s="146">
        <v>1.7</v>
      </c>
      <c r="DY11" s="146">
        <v>1.6</v>
      </c>
      <c r="DZ11" s="146">
        <v>1.6</v>
      </c>
      <c r="EA11" s="146">
        <v>1.6</v>
      </c>
      <c r="EB11" s="147">
        <v>1.4</v>
      </c>
      <c r="EC11" s="147">
        <v>7.8</v>
      </c>
      <c r="ED11" s="182">
        <f t="shared" si="0"/>
        <v>30.500000000000004</v>
      </c>
      <c r="EE11" s="182">
        <f t="shared" si="1"/>
        <v>40.9</v>
      </c>
      <c r="EF11" s="182">
        <f t="shared" si="2"/>
        <v>49</v>
      </c>
      <c r="EG11" s="171">
        <v>1.5</v>
      </c>
      <c r="EH11" s="146">
        <v>1.5</v>
      </c>
      <c r="EI11" s="182">
        <v>1.8</v>
      </c>
      <c r="EJ11" s="146">
        <v>1</v>
      </c>
      <c r="EK11" s="191">
        <v>2</v>
      </c>
      <c r="EL11" s="191">
        <v>1.7</v>
      </c>
      <c r="EM11" s="191">
        <v>10</v>
      </c>
      <c r="EN11" s="191">
        <v>3</v>
      </c>
      <c r="EO11" s="191">
        <v>1.6</v>
      </c>
      <c r="EP11" s="191">
        <v>2</v>
      </c>
      <c r="EQ11" s="191">
        <v>2.1</v>
      </c>
      <c r="ER11" s="191">
        <v>2.2999999999999998</v>
      </c>
      <c r="ES11" s="171">
        <v>1.5</v>
      </c>
      <c r="ET11" s="146">
        <v>9.5</v>
      </c>
      <c r="EU11" s="147">
        <v>1.6</v>
      </c>
      <c r="EV11" s="147">
        <v>2</v>
      </c>
      <c r="EW11" s="146">
        <v>2.5</v>
      </c>
      <c r="EX11" s="146">
        <v>2.4</v>
      </c>
      <c r="EY11" s="182">
        <v>2.7</v>
      </c>
      <c r="EZ11" s="146">
        <v>8.3000000000000007</v>
      </c>
      <c r="FA11" s="146">
        <v>2.1</v>
      </c>
      <c r="FB11" s="146">
        <v>2.8</v>
      </c>
      <c r="FC11" s="146">
        <v>2</v>
      </c>
      <c r="FD11" s="191">
        <v>3.5</v>
      </c>
      <c r="FE11" s="171">
        <v>3.6</v>
      </c>
      <c r="FF11" s="146">
        <v>9.5</v>
      </c>
      <c r="FG11" s="147">
        <v>2.2999999999999998</v>
      </c>
      <c r="FH11" s="147">
        <v>2.7</v>
      </c>
      <c r="FI11" s="146">
        <v>2.6</v>
      </c>
      <c r="FJ11" s="146">
        <v>2.5</v>
      </c>
      <c r="FK11" s="182">
        <v>11.2</v>
      </c>
      <c r="FL11" s="146">
        <v>4.5</v>
      </c>
      <c r="FM11" s="146">
        <v>3.1</v>
      </c>
      <c r="FN11" s="146">
        <v>2.2000000000000002</v>
      </c>
      <c r="FO11" s="146">
        <v>2.5</v>
      </c>
      <c r="FP11" s="191">
        <v>2.2999999999999998</v>
      </c>
    </row>
    <row r="12" spans="1:172" ht="13.2" x14ac:dyDescent="0.25">
      <c r="A12" s="66"/>
      <c r="B12" s="57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32"/>
      <c r="V12" s="32"/>
      <c r="W12" s="32"/>
      <c r="X12" s="32"/>
      <c r="Y12" s="32"/>
      <c r="Z12" s="21"/>
      <c r="AA12" s="21"/>
      <c r="AB12" s="21"/>
      <c r="AC12" s="21"/>
      <c r="AD12" s="21"/>
      <c r="AE12" s="21"/>
      <c r="AF12" s="21"/>
      <c r="AG12" s="32"/>
      <c r="AH12" s="32"/>
      <c r="AI12" s="32"/>
      <c r="AJ12" s="32"/>
      <c r="AK12" s="32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8"/>
      <c r="CB12" s="28"/>
      <c r="CC12" s="17"/>
      <c r="CD12" s="17"/>
      <c r="CE12" s="17"/>
      <c r="CF12" s="17"/>
      <c r="CG12" s="17"/>
      <c r="CH12" s="39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79"/>
      <c r="CT12" s="90"/>
      <c r="CU12" s="17"/>
      <c r="CV12" s="17"/>
      <c r="CW12" s="27"/>
      <c r="CX12" s="26"/>
      <c r="CY12" s="17"/>
      <c r="CZ12" s="17"/>
      <c r="DA12" s="17"/>
      <c r="DB12" s="17"/>
      <c r="DC12" s="17"/>
      <c r="DD12" s="17"/>
      <c r="DE12" s="102"/>
      <c r="DF12" s="107"/>
      <c r="DG12" s="26"/>
      <c r="DH12" s="17"/>
      <c r="DI12" s="27"/>
      <c r="DJ12" s="26"/>
      <c r="DK12" s="17"/>
      <c r="DL12" s="17"/>
      <c r="DM12" s="17"/>
      <c r="DN12" s="17"/>
      <c r="DO12" s="17"/>
      <c r="DP12" s="17"/>
      <c r="DQ12" s="102"/>
      <c r="DR12" s="142"/>
      <c r="DS12" s="13"/>
      <c r="DT12" s="13"/>
      <c r="DU12" s="13"/>
      <c r="DV12" s="13"/>
      <c r="DW12" s="13"/>
      <c r="DX12" s="13"/>
      <c r="DY12" s="13"/>
      <c r="DZ12" s="13"/>
      <c r="EA12" s="13"/>
      <c r="EB12" s="136"/>
      <c r="EC12" s="136"/>
      <c r="ED12" s="229"/>
      <c r="EE12" s="229"/>
      <c r="EF12" s="229"/>
      <c r="EG12" s="5"/>
      <c r="EH12" s="9"/>
      <c r="EJ12" s="9"/>
      <c r="EK12" s="10"/>
      <c r="EL12" s="10"/>
      <c r="EM12" s="10"/>
      <c r="EN12" s="10"/>
      <c r="EO12" s="10"/>
      <c r="EP12" s="10"/>
      <c r="EQ12" s="10"/>
      <c r="ER12" s="10"/>
      <c r="ES12" s="5"/>
      <c r="ET12" s="9"/>
      <c r="EU12" s="8"/>
      <c r="EV12" s="8"/>
      <c r="EW12" s="9"/>
      <c r="EX12" s="9"/>
      <c r="EZ12" s="9"/>
      <c r="FA12" s="9"/>
      <c r="FB12" s="9"/>
      <c r="FC12" s="9"/>
      <c r="FD12" s="10"/>
      <c r="FE12" s="5"/>
      <c r="FF12" s="9"/>
      <c r="FG12" s="8"/>
      <c r="FH12" s="8"/>
      <c r="FI12" s="9"/>
      <c r="FJ12" s="9"/>
      <c r="FL12" s="9"/>
      <c r="FM12" s="9"/>
      <c r="FN12" s="9"/>
      <c r="FO12" s="9"/>
      <c r="FP12" s="10"/>
    </row>
    <row r="13" spans="1:172" ht="13.2" x14ac:dyDescent="0.25">
      <c r="A13" s="65" t="s">
        <v>27</v>
      </c>
      <c r="B13" s="56">
        <v>34797</v>
      </c>
      <c r="C13" s="13">
        <v>10907</v>
      </c>
      <c r="D13" s="13">
        <v>41247</v>
      </c>
      <c r="E13" s="13">
        <v>16842</v>
      </c>
      <c r="F13" s="13">
        <v>22383</v>
      </c>
      <c r="G13" s="13">
        <v>19919</v>
      </c>
      <c r="H13" s="13">
        <v>7410</v>
      </c>
      <c r="I13" s="13">
        <v>22021</v>
      </c>
      <c r="J13" s="13">
        <v>16256</v>
      </c>
      <c r="K13" s="13">
        <v>53520</v>
      </c>
      <c r="L13" s="13">
        <v>39276</v>
      </c>
      <c r="M13" s="13">
        <v>47829</v>
      </c>
      <c r="N13" s="13">
        <v>23277</v>
      </c>
      <c r="O13" s="13">
        <v>26114</v>
      </c>
      <c r="P13" s="13">
        <v>32961</v>
      </c>
      <c r="Q13" s="13">
        <v>31061</v>
      </c>
      <c r="R13" s="13">
        <v>62993</v>
      </c>
      <c r="S13" s="13">
        <v>27697</v>
      </c>
      <c r="T13" s="13">
        <v>24667</v>
      </c>
      <c r="U13" s="31">
        <v>43881</v>
      </c>
      <c r="V13" s="31">
        <v>38817</v>
      </c>
      <c r="W13" s="31">
        <v>67845</v>
      </c>
      <c r="X13" s="31">
        <v>50282</v>
      </c>
      <c r="Y13" s="31">
        <v>13894</v>
      </c>
      <c r="Z13" s="13">
        <v>27641</v>
      </c>
      <c r="AA13" s="13">
        <v>19295</v>
      </c>
      <c r="AB13" s="13">
        <v>33361</v>
      </c>
      <c r="AC13" s="13">
        <v>45180</v>
      </c>
      <c r="AD13" s="13">
        <v>16162</v>
      </c>
      <c r="AE13" s="13">
        <v>31449</v>
      </c>
      <c r="AF13" s="13">
        <v>78834</v>
      </c>
      <c r="AG13" s="31">
        <v>26057</v>
      </c>
      <c r="AH13" s="31">
        <v>37863</v>
      </c>
      <c r="AI13" s="31">
        <v>27688</v>
      </c>
      <c r="AJ13" s="31">
        <v>63253</v>
      </c>
      <c r="AK13" s="31">
        <v>28627</v>
      </c>
      <c r="AL13" s="13">
        <v>22626</v>
      </c>
      <c r="AM13" s="13">
        <v>35538</v>
      </c>
      <c r="AN13" s="13">
        <v>42457</v>
      </c>
      <c r="AO13" s="13">
        <v>50153</v>
      </c>
      <c r="AP13" s="13">
        <v>43226</v>
      </c>
      <c r="AQ13" s="13">
        <v>38005</v>
      </c>
      <c r="AR13" s="13">
        <v>23314</v>
      </c>
      <c r="AS13" s="13">
        <v>43958</v>
      </c>
      <c r="AT13" s="13">
        <v>34891</v>
      </c>
      <c r="AU13" s="13">
        <v>44015</v>
      </c>
      <c r="AV13" s="13">
        <v>53503</v>
      </c>
      <c r="AW13" s="13">
        <v>31269</v>
      </c>
      <c r="AX13" s="13">
        <v>35674</v>
      </c>
      <c r="AY13" s="13">
        <v>41890</v>
      </c>
      <c r="AZ13" s="13">
        <v>44982</v>
      </c>
      <c r="BA13" s="13">
        <v>29809</v>
      </c>
      <c r="BB13" s="13">
        <v>31584</v>
      </c>
      <c r="BC13" s="13">
        <v>54264</v>
      </c>
      <c r="BD13" s="13">
        <v>49365</v>
      </c>
      <c r="BE13" s="13">
        <v>39424</v>
      </c>
      <c r="BF13" s="13">
        <v>67570</v>
      </c>
      <c r="BG13" s="13">
        <v>49891</v>
      </c>
      <c r="BH13" s="13">
        <v>74596</v>
      </c>
      <c r="BI13" s="13">
        <v>67931</v>
      </c>
      <c r="BJ13" s="28">
        <v>71768</v>
      </c>
      <c r="BK13" s="28">
        <v>33016</v>
      </c>
      <c r="BL13" s="28">
        <v>38750</v>
      </c>
      <c r="BM13" s="28">
        <v>74417</v>
      </c>
      <c r="BN13" s="28">
        <v>62034</v>
      </c>
      <c r="BO13" s="28">
        <v>43953</v>
      </c>
      <c r="BP13" s="28">
        <v>82466</v>
      </c>
      <c r="BQ13" s="28">
        <v>69117</v>
      </c>
      <c r="BR13" s="28">
        <v>87104</v>
      </c>
      <c r="BS13" s="28">
        <v>83278</v>
      </c>
      <c r="BT13" s="28">
        <v>79473</v>
      </c>
      <c r="BU13" s="28">
        <v>58679</v>
      </c>
      <c r="BV13" s="28">
        <v>40791</v>
      </c>
      <c r="BW13" s="28">
        <v>82014</v>
      </c>
      <c r="BX13" s="28">
        <v>109552</v>
      </c>
      <c r="BY13" s="28">
        <v>58216</v>
      </c>
      <c r="BZ13" s="28">
        <v>65369</v>
      </c>
      <c r="CA13" s="28">
        <v>86242</v>
      </c>
      <c r="CB13" s="28">
        <v>120054</v>
      </c>
      <c r="CC13" s="20">
        <v>112495</v>
      </c>
      <c r="CD13" s="20">
        <v>99083</v>
      </c>
      <c r="CE13" s="20">
        <v>98399</v>
      </c>
      <c r="CF13" s="20">
        <v>77555</v>
      </c>
      <c r="CG13" s="20">
        <v>71740</v>
      </c>
      <c r="CH13" s="38">
        <v>73874</v>
      </c>
      <c r="CI13" s="24">
        <v>60945</v>
      </c>
      <c r="CJ13" s="24">
        <v>85494</v>
      </c>
      <c r="CK13" s="24">
        <v>68941</v>
      </c>
      <c r="CL13" s="24">
        <v>53902</v>
      </c>
      <c r="CM13" s="24">
        <v>81676</v>
      </c>
      <c r="CN13" s="24">
        <v>94936</v>
      </c>
      <c r="CO13" s="24">
        <v>97771</v>
      </c>
      <c r="CP13" s="24">
        <v>62896</v>
      </c>
      <c r="CQ13" s="24">
        <v>80419</v>
      </c>
      <c r="CR13" s="24">
        <v>108824</v>
      </c>
      <c r="CS13" s="78">
        <v>88511</v>
      </c>
      <c r="CT13" s="89">
        <v>75728</v>
      </c>
      <c r="CU13" s="24">
        <v>98808</v>
      </c>
      <c r="CV13" s="20">
        <v>86294</v>
      </c>
      <c r="CW13" s="25">
        <v>81977</v>
      </c>
      <c r="CX13" s="24">
        <v>118113</v>
      </c>
      <c r="CY13" s="20">
        <v>102131</v>
      </c>
      <c r="CZ13" s="20">
        <v>132933</v>
      </c>
      <c r="DA13" s="20">
        <v>140917</v>
      </c>
      <c r="DB13" s="20">
        <v>98387</v>
      </c>
      <c r="DC13" s="20">
        <v>111050</v>
      </c>
      <c r="DD13" s="20">
        <v>100543</v>
      </c>
      <c r="DE13" s="101">
        <v>75219</v>
      </c>
      <c r="DF13" s="106">
        <v>70769</v>
      </c>
      <c r="DG13" s="24">
        <v>59709</v>
      </c>
      <c r="DH13" s="20">
        <v>53817</v>
      </c>
      <c r="DI13" s="25">
        <v>50721</v>
      </c>
      <c r="DJ13" s="24">
        <v>30054</v>
      </c>
      <c r="DK13" s="20">
        <v>65649</v>
      </c>
      <c r="DL13" s="20">
        <v>70879</v>
      </c>
      <c r="DM13" s="20">
        <v>63012</v>
      </c>
      <c r="DN13" s="20">
        <v>82847</v>
      </c>
      <c r="DO13" s="20">
        <v>77205</v>
      </c>
      <c r="DP13" s="20">
        <v>51211</v>
      </c>
      <c r="DQ13" s="101">
        <v>44528</v>
      </c>
      <c r="DR13" s="145">
        <v>80.599999999999994</v>
      </c>
      <c r="DS13" s="146">
        <v>95.3</v>
      </c>
      <c r="DT13" s="146">
        <v>80.900000000000006</v>
      </c>
      <c r="DU13" s="146">
        <v>75.7</v>
      </c>
      <c r="DV13" s="146">
        <v>96.1</v>
      </c>
      <c r="DW13" s="146">
        <v>129.69999999999999</v>
      </c>
      <c r="DX13" s="146">
        <v>105.2</v>
      </c>
      <c r="DY13" s="146">
        <v>86.3</v>
      </c>
      <c r="DZ13" s="146">
        <v>89.2</v>
      </c>
      <c r="EA13" s="146">
        <v>80.400000000000006</v>
      </c>
      <c r="EB13" s="147">
        <v>87.2</v>
      </c>
      <c r="EC13" s="147">
        <v>93.9</v>
      </c>
      <c r="ED13" s="182">
        <f t="shared" si="0"/>
        <v>1165.7</v>
      </c>
      <c r="EE13" s="182">
        <f t="shared" si="1"/>
        <v>1213.7999999999997</v>
      </c>
      <c r="EF13" s="182">
        <f t="shared" si="2"/>
        <v>1219.9000000000001</v>
      </c>
      <c r="EG13" s="171">
        <v>102.2</v>
      </c>
      <c r="EH13" s="146">
        <v>87.3</v>
      </c>
      <c r="EI13" s="182">
        <v>103.2</v>
      </c>
      <c r="EJ13" s="146">
        <v>71.599999999999994</v>
      </c>
      <c r="EK13" s="191">
        <v>100.9</v>
      </c>
      <c r="EL13" s="191">
        <v>97.2</v>
      </c>
      <c r="EM13" s="191">
        <v>73.7</v>
      </c>
      <c r="EN13" s="191">
        <v>126.7</v>
      </c>
      <c r="EO13" s="191">
        <v>95.6</v>
      </c>
      <c r="EP13" s="191">
        <v>92.9</v>
      </c>
      <c r="EQ13" s="191">
        <v>126.7</v>
      </c>
      <c r="ER13" s="191">
        <v>87.7</v>
      </c>
      <c r="ES13" s="171">
        <v>104.6</v>
      </c>
      <c r="ET13" s="146">
        <v>103.6</v>
      </c>
      <c r="EU13" s="147">
        <v>101.7</v>
      </c>
      <c r="EV13" s="147">
        <v>108.7</v>
      </c>
      <c r="EW13" s="146">
        <v>69.599999999999994</v>
      </c>
      <c r="EX13" s="146">
        <v>131.19999999999999</v>
      </c>
      <c r="EY13" s="182">
        <v>81.8</v>
      </c>
      <c r="EZ13" s="146">
        <v>106.7</v>
      </c>
      <c r="FA13" s="146">
        <v>103</v>
      </c>
      <c r="FB13" s="146">
        <v>61.3</v>
      </c>
      <c r="FC13" s="146">
        <v>157.5</v>
      </c>
      <c r="FD13" s="191">
        <v>84.1</v>
      </c>
      <c r="FE13" s="171">
        <v>114</v>
      </c>
      <c r="FF13" s="146">
        <v>80.099999999999994</v>
      </c>
      <c r="FG13" s="147">
        <v>77.8</v>
      </c>
      <c r="FH13" s="147">
        <v>108.1</v>
      </c>
      <c r="FI13" s="146">
        <v>98.2</v>
      </c>
      <c r="FJ13" s="146">
        <v>79.8</v>
      </c>
      <c r="FK13" s="182">
        <v>118.1</v>
      </c>
      <c r="FL13" s="146">
        <v>111.7</v>
      </c>
      <c r="FM13" s="146">
        <v>101.8</v>
      </c>
      <c r="FN13" s="146">
        <v>121.2</v>
      </c>
      <c r="FO13" s="146">
        <v>92.5</v>
      </c>
      <c r="FP13" s="191">
        <v>116.6</v>
      </c>
    </row>
    <row r="14" spans="1:172" ht="13.2" x14ac:dyDescent="0.25">
      <c r="A14" s="66" t="s">
        <v>28</v>
      </c>
      <c r="B14" s="57">
        <v>1622</v>
      </c>
      <c r="C14" s="21">
        <v>435</v>
      </c>
      <c r="D14" s="21">
        <v>1832</v>
      </c>
      <c r="E14" s="21">
        <v>860</v>
      </c>
      <c r="F14" s="21">
        <v>1275</v>
      </c>
      <c r="G14" s="21">
        <v>2481</v>
      </c>
      <c r="H14" s="21">
        <v>523</v>
      </c>
      <c r="I14" s="21">
        <v>2016</v>
      </c>
      <c r="J14" s="21">
        <v>1363</v>
      </c>
      <c r="K14" s="21">
        <v>1082</v>
      </c>
      <c r="L14" s="21">
        <v>2059</v>
      </c>
      <c r="M14" s="21">
        <v>2736</v>
      </c>
      <c r="N14" s="21">
        <v>3302</v>
      </c>
      <c r="O14" s="21">
        <v>4975</v>
      </c>
      <c r="P14" s="21">
        <v>14323</v>
      </c>
      <c r="Q14" s="21">
        <v>4377</v>
      </c>
      <c r="R14" s="21">
        <v>7829</v>
      </c>
      <c r="S14" s="21">
        <v>3627</v>
      </c>
      <c r="T14" s="21">
        <v>2263</v>
      </c>
      <c r="U14" s="32">
        <v>6260</v>
      </c>
      <c r="V14" s="32">
        <v>3877</v>
      </c>
      <c r="W14" s="32">
        <v>2073</v>
      </c>
      <c r="X14" s="32">
        <v>4859</v>
      </c>
      <c r="Y14" s="32">
        <v>2244</v>
      </c>
      <c r="Z14" s="21">
        <v>3882</v>
      </c>
      <c r="AA14" s="21">
        <v>693135</v>
      </c>
      <c r="AB14" s="21">
        <v>4003</v>
      </c>
      <c r="AC14" s="21">
        <v>5216</v>
      </c>
      <c r="AD14" s="21">
        <v>2411</v>
      </c>
      <c r="AE14" s="21">
        <v>2678</v>
      </c>
      <c r="AF14" s="21">
        <v>7000</v>
      </c>
      <c r="AG14" s="32">
        <v>1436</v>
      </c>
      <c r="AH14" s="32">
        <v>4493</v>
      </c>
      <c r="AI14" s="32">
        <v>2364</v>
      </c>
      <c r="AJ14" s="32">
        <v>7125</v>
      </c>
      <c r="AK14" s="32">
        <v>3413</v>
      </c>
      <c r="AL14" s="21">
        <v>3124</v>
      </c>
      <c r="AM14" s="21">
        <v>3915</v>
      </c>
      <c r="AN14" s="21">
        <v>5628</v>
      </c>
      <c r="AO14" s="21">
        <v>7191</v>
      </c>
      <c r="AP14" s="21">
        <v>2542</v>
      </c>
      <c r="AQ14" s="21">
        <v>2747</v>
      </c>
      <c r="AR14" s="21">
        <v>3813</v>
      </c>
      <c r="AS14" s="21">
        <v>4922</v>
      </c>
      <c r="AT14" s="21">
        <v>5139</v>
      </c>
      <c r="AU14" s="21">
        <v>4924</v>
      </c>
      <c r="AV14" s="21">
        <v>4536</v>
      </c>
      <c r="AW14" s="21">
        <v>2774</v>
      </c>
      <c r="AX14" s="21">
        <v>4705</v>
      </c>
      <c r="AY14" s="21">
        <v>4835</v>
      </c>
      <c r="AZ14" s="21">
        <v>5099</v>
      </c>
      <c r="BA14" s="21">
        <v>3899</v>
      </c>
      <c r="BB14" s="21">
        <v>3383</v>
      </c>
      <c r="BC14" s="21">
        <v>5871</v>
      </c>
      <c r="BD14" s="21">
        <v>9810</v>
      </c>
      <c r="BE14" s="21">
        <v>3613</v>
      </c>
      <c r="BF14" s="21">
        <v>6281</v>
      </c>
      <c r="BG14" s="21">
        <v>5914</v>
      </c>
      <c r="BH14" s="21">
        <v>7712</v>
      </c>
      <c r="BI14" s="21">
        <v>3825</v>
      </c>
      <c r="BJ14" s="29">
        <v>5000</v>
      </c>
      <c r="BK14" s="29">
        <v>2505</v>
      </c>
      <c r="BL14" s="29">
        <v>5203</v>
      </c>
      <c r="BM14" s="29">
        <v>8282</v>
      </c>
      <c r="BN14" s="29">
        <v>5896</v>
      </c>
      <c r="BO14" s="29">
        <v>3199</v>
      </c>
      <c r="BP14" s="29">
        <v>7016</v>
      </c>
      <c r="BQ14" s="29">
        <v>7023</v>
      </c>
      <c r="BR14" s="29">
        <v>9646</v>
      </c>
      <c r="BS14" s="29">
        <v>5965</v>
      </c>
      <c r="BT14" s="29">
        <v>5964</v>
      </c>
      <c r="BU14" s="29">
        <v>4381</v>
      </c>
      <c r="BV14" s="29">
        <v>3824</v>
      </c>
      <c r="BW14" s="29">
        <v>7053</v>
      </c>
      <c r="BX14" s="29">
        <v>11831</v>
      </c>
      <c r="BY14" s="29">
        <v>5420</v>
      </c>
      <c r="BZ14" s="29">
        <v>8131</v>
      </c>
      <c r="CA14" s="29">
        <v>10532</v>
      </c>
      <c r="CB14" s="29">
        <v>11560</v>
      </c>
      <c r="CC14" s="17">
        <v>8465</v>
      </c>
      <c r="CD14" s="17">
        <v>8442</v>
      </c>
      <c r="CE14" s="17">
        <v>6350</v>
      </c>
      <c r="CF14" s="17">
        <v>6863</v>
      </c>
      <c r="CG14" s="17">
        <v>6225</v>
      </c>
      <c r="CH14" s="39">
        <v>7259</v>
      </c>
      <c r="CI14" s="26">
        <v>5622</v>
      </c>
      <c r="CJ14" s="26">
        <v>8641</v>
      </c>
      <c r="CK14" s="26">
        <v>5397</v>
      </c>
      <c r="CL14" s="26">
        <v>7128</v>
      </c>
      <c r="CM14" s="26">
        <v>8594</v>
      </c>
      <c r="CN14" s="26">
        <v>14270</v>
      </c>
      <c r="CO14" s="26">
        <v>9487</v>
      </c>
      <c r="CP14" s="26">
        <v>5777</v>
      </c>
      <c r="CQ14" s="26">
        <v>5292</v>
      </c>
      <c r="CR14" s="26">
        <v>9817</v>
      </c>
      <c r="CS14" s="79">
        <v>8146</v>
      </c>
      <c r="CT14" s="90">
        <v>8235</v>
      </c>
      <c r="CU14" s="26">
        <v>12181</v>
      </c>
      <c r="CV14" s="17">
        <v>8252</v>
      </c>
      <c r="CW14" s="27">
        <v>5880</v>
      </c>
      <c r="CX14" s="26">
        <v>11100</v>
      </c>
      <c r="CY14" s="17">
        <v>8869</v>
      </c>
      <c r="CZ14" s="17">
        <v>12984</v>
      </c>
      <c r="DA14" s="17">
        <v>12273</v>
      </c>
      <c r="DB14" s="17">
        <v>6130</v>
      </c>
      <c r="DC14" s="17">
        <v>11740</v>
      </c>
      <c r="DD14" s="17">
        <v>8972</v>
      </c>
      <c r="DE14" s="102">
        <v>6100</v>
      </c>
      <c r="DF14" s="107">
        <v>5085</v>
      </c>
      <c r="DG14" s="26">
        <v>6574</v>
      </c>
      <c r="DH14" s="17">
        <v>6241</v>
      </c>
      <c r="DI14" s="27">
        <v>8647</v>
      </c>
      <c r="DJ14" s="26">
        <v>4407</v>
      </c>
      <c r="DK14" s="17">
        <v>8641</v>
      </c>
      <c r="DL14" s="17">
        <v>10449</v>
      </c>
      <c r="DM14" s="17">
        <v>5160</v>
      </c>
      <c r="DN14" s="17">
        <v>9391</v>
      </c>
      <c r="DO14" s="17">
        <v>8919</v>
      </c>
      <c r="DP14" s="17">
        <v>5050</v>
      </c>
      <c r="DQ14" s="102">
        <v>2558</v>
      </c>
      <c r="DR14" s="145">
        <v>8.4</v>
      </c>
      <c r="DS14" s="146">
        <v>12.4</v>
      </c>
      <c r="DT14" s="146">
        <v>10.4</v>
      </c>
      <c r="DU14" s="146">
        <v>7</v>
      </c>
      <c r="DV14" s="146">
        <v>10.8</v>
      </c>
      <c r="DW14" s="146">
        <v>15.6</v>
      </c>
      <c r="DX14" s="146">
        <v>12.4</v>
      </c>
      <c r="DY14" s="146">
        <v>8.1999999999999993</v>
      </c>
      <c r="DZ14" s="146">
        <v>11.2</v>
      </c>
      <c r="EA14" s="146">
        <v>9.1999999999999993</v>
      </c>
      <c r="EB14" s="147">
        <v>13.4</v>
      </c>
      <c r="EC14" s="147">
        <v>9.6999999999999993</v>
      </c>
      <c r="ED14" s="182">
        <f t="shared" si="0"/>
        <v>138.5</v>
      </c>
      <c r="EE14" s="182">
        <f t="shared" si="1"/>
        <v>139.60000000000002</v>
      </c>
      <c r="EF14" s="182">
        <f t="shared" si="2"/>
        <v>152.5</v>
      </c>
      <c r="EG14" s="171">
        <v>10.3</v>
      </c>
      <c r="EH14" s="146">
        <v>12.8</v>
      </c>
      <c r="EI14" s="182">
        <v>15.9</v>
      </c>
      <c r="EJ14" s="146">
        <v>9.4</v>
      </c>
      <c r="EK14" s="191">
        <v>12</v>
      </c>
      <c r="EL14" s="191">
        <v>11.7</v>
      </c>
      <c r="EM14" s="191">
        <v>9.4</v>
      </c>
      <c r="EN14" s="191">
        <v>13</v>
      </c>
      <c r="EO14" s="191">
        <v>11.3</v>
      </c>
      <c r="EP14" s="191">
        <v>10.5</v>
      </c>
      <c r="EQ14" s="191">
        <v>13.3</v>
      </c>
      <c r="ER14" s="191">
        <v>8.9</v>
      </c>
      <c r="ES14" s="171">
        <v>13.8</v>
      </c>
      <c r="ET14" s="146">
        <v>12.8</v>
      </c>
      <c r="EU14" s="147">
        <v>12.2</v>
      </c>
      <c r="EV14" s="147">
        <v>15.5</v>
      </c>
      <c r="EW14" s="146">
        <v>6.3</v>
      </c>
      <c r="EX14" s="146">
        <v>15.2</v>
      </c>
      <c r="EY14" s="182">
        <v>9.9</v>
      </c>
      <c r="EZ14" s="146">
        <v>13.4</v>
      </c>
      <c r="FA14" s="146">
        <v>12.5</v>
      </c>
      <c r="FB14" s="146">
        <v>5.9</v>
      </c>
      <c r="FC14" s="146">
        <v>13.8</v>
      </c>
      <c r="FD14" s="191">
        <v>8.3000000000000007</v>
      </c>
      <c r="FE14" s="171">
        <v>14.7</v>
      </c>
      <c r="FF14" s="146">
        <v>10.199999999999999</v>
      </c>
      <c r="FG14" s="147">
        <v>11.3</v>
      </c>
      <c r="FH14" s="147">
        <v>13.4</v>
      </c>
      <c r="FI14" s="146">
        <v>14.9</v>
      </c>
      <c r="FJ14" s="146">
        <v>8.9</v>
      </c>
      <c r="FK14" s="182">
        <v>12.7</v>
      </c>
      <c r="FL14" s="146">
        <v>16.7</v>
      </c>
      <c r="FM14" s="146">
        <v>12.6</v>
      </c>
      <c r="FN14" s="146">
        <v>12.3</v>
      </c>
      <c r="FO14" s="146">
        <v>9.3000000000000007</v>
      </c>
      <c r="FP14" s="191">
        <v>15.5</v>
      </c>
    </row>
    <row r="15" spans="1:172" ht="13.2" x14ac:dyDescent="0.25">
      <c r="A15" s="66" t="s">
        <v>29</v>
      </c>
      <c r="B15" s="57">
        <v>14090</v>
      </c>
      <c r="C15" s="21">
        <v>3084</v>
      </c>
      <c r="D15" s="21">
        <v>12005</v>
      </c>
      <c r="E15" s="21">
        <v>4175</v>
      </c>
      <c r="F15" s="21">
        <v>9849</v>
      </c>
      <c r="G15" s="21">
        <v>1552</v>
      </c>
      <c r="H15" s="21">
        <v>139</v>
      </c>
      <c r="I15" s="21">
        <v>3745</v>
      </c>
      <c r="J15" s="21">
        <v>3046</v>
      </c>
      <c r="K15" s="21">
        <v>18991</v>
      </c>
      <c r="L15" s="21">
        <v>10171</v>
      </c>
      <c r="M15" s="21">
        <v>20006</v>
      </c>
      <c r="N15" s="21">
        <v>3816</v>
      </c>
      <c r="O15" s="21">
        <v>1894</v>
      </c>
      <c r="P15" s="21">
        <v>4949</v>
      </c>
      <c r="Q15" s="21">
        <v>1712</v>
      </c>
      <c r="R15" s="21">
        <v>13139</v>
      </c>
      <c r="S15" s="21">
        <v>6374</v>
      </c>
      <c r="T15" s="21">
        <v>5416</v>
      </c>
      <c r="U15" s="32">
        <v>9468</v>
      </c>
      <c r="V15" s="32">
        <v>12364</v>
      </c>
      <c r="W15" s="32">
        <v>42</v>
      </c>
      <c r="X15" s="32">
        <v>20114</v>
      </c>
      <c r="Y15" s="32">
        <v>2071</v>
      </c>
      <c r="Z15" s="21">
        <v>6076</v>
      </c>
      <c r="AA15" s="21">
        <v>8969</v>
      </c>
      <c r="AB15" s="21">
        <v>11621</v>
      </c>
      <c r="AC15" s="21">
        <v>20316</v>
      </c>
      <c r="AD15" s="21">
        <v>5078</v>
      </c>
      <c r="AE15" s="21">
        <v>3733</v>
      </c>
      <c r="AF15" s="21">
        <v>42777</v>
      </c>
      <c r="AG15" s="32">
        <v>12626</v>
      </c>
      <c r="AH15" s="32">
        <v>12368</v>
      </c>
      <c r="AI15" s="32">
        <v>4198</v>
      </c>
      <c r="AJ15" s="32">
        <v>17406</v>
      </c>
      <c r="AK15" s="32">
        <v>747</v>
      </c>
      <c r="AL15" s="21">
        <v>9373</v>
      </c>
      <c r="AM15" s="21">
        <v>12818</v>
      </c>
      <c r="AN15" s="21">
        <v>13004</v>
      </c>
      <c r="AO15" s="21">
        <v>15278</v>
      </c>
      <c r="AP15" s="21">
        <v>17089</v>
      </c>
      <c r="AQ15" s="21">
        <v>8505</v>
      </c>
      <c r="AR15" s="21">
        <v>6460</v>
      </c>
      <c r="AS15" s="21">
        <v>15898</v>
      </c>
      <c r="AT15" s="21">
        <v>10927</v>
      </c>
      <c r="AU15" s="21">
        <v>14659</v>
      </c>
      <c r="AV15" s="21">
        <v>14860</v>
      </c>
      <c r="AW15" s="21">
        <v>10363</v>
      </c>
      <c r="AX15" s="21">
        <v>11253</v>
      </c>
      <c r="AY15" s="21">
        <v>7588</v>
      </c>
      <c r="AZ15" s="21">
        <v>11652</v>
      </c>
      <c r="BA15" s="21">
        <v>6870</v>
      </c>
      <c r="BB15" s="21">
        <v>5487</v>
      </c>
      <c r="BC15" s="21">
        <v>15150</v>
      </c>
      <c r="BD15" s="21">
        <v>10614</v>
      </c>
      <c r="BE15" s="21">
        <v>12873</v>
      </c>
      <c r="BF15" s="21">
        <v>20091</v>
      </c>
      <c r="BG15" s="21">
        <v>17236</v>
      </c>
      <c r="BH15" s="21">
        <v>19597</v>
      </c>
      <c r="BI15" s="21">
        <v>19301</v>
      </c>
      <c r="BJ15" s="29">
        <v>14894</v>
      </c>
      <c r="BK15" s="29">
        <v>9601</v>
      </c>
      <c r="BL15" s="29">
        <v>11386</v>
      </c>
      <c r="BM15" s="29">
        <v>17509</v>
      </c>
      <c r="BN15" s="29">
        <v>14773</v>
      </c>
      <c r="BO15" s="29">
        <v>6416</v>
      </c>
      <c r="BP15" s="29">
        <v>31139</v>
      </c>
      <c r="BQ15" s="29">
        <v>21554</v>
      </c>
      <c r="BR15" s="29">
        <v>20351</v>
      </c>
      <c r="BS15" s="29">
        <v>24732</v>
      </c>
      <c r="BT15" s="29">
        <v>28640</v>
      </c>
      <c r="BU15" s="29">
        <v>24233</v>
      </c>
      <c r="BV15" s="29">
        <v>8427</v>
      </c>
      <c r="BW15" s="29">
        <v>36840</v>
      </c>
      <c r="BX15" s="29">
        <v>35225</v>
      </c>
      <c r="BY15" s="29">
        <v>18670</v>
      </c>
      <c r="BZ15" s="29">
        <v>19219</v>
      </c>
      <c r="CA15" s="29">
        <v>21668</v>
      </c>
      <c r="CB15" s="29">
        <v>43443</v>
      </c>
      <c r="CC15" s="17">
        <v>29469</v>
      </c>
      <c r="CD15" s="17">
        <v>36426</v>
      </c>
      <c r="CE15" s="17">
        <v>29533</v>
      </c>
      <c r="CF15" s="17">
        <v>28550</v>
      </c>
      <c r="CG15" s="17">
        <v>24581</v>
      </c>
      <c r="CH15" s="39">
        <v>24889</v>
      </c>
      <c r="CI15" s="26">
        <v>23264</v>
      </c>
      <c r="CJ15" s="26">
        <v>21442</v>
      </c>
      <c r="CK15" s="26">
        <v>25181</v>
      </c>
      <c r="CL15" s="26">
        <v>22078</v>
      </c>
      <c r="CM15" s="26">
        <v>27974</v>
      </c>
      <c r="CN15" s="26">
        <v>36766</v>
      </c>
      <c r="CO15" s="26">
        <v>26432</v>
      </c>
      <c r="CP15" s="26">
        <v>19389</v>
      </c>
      <c r="CQ15" s="26">
        <v>26899</v>
      </c>
      <c r="CR15" s="26">
        <v>39927</v>
      </c>
      <c r="CS15" s="79">
        <v>27502</v>
      </c>
      <c r="CT15" s="90">
        <v>28453</v>
      </c>
      <c r="CU15" s="26">
        <v>42017</v>
      </c>
      <c r="CV15" s="17">
        <v>32187</v>
      </c>
      <c r="CW15" s="27">
        <v>37406</v>
      </c>
      <c r="CX15" s="26">
        <v>32158</v>
      </c>
      <c r="CY15" s="17">
        <v>30382</v>
      </c>
      <c r="CZ15" s="17">
        <v>44748</v>
      </c>
      <c r="DA15" s="17">
        <v>48772</v>
      </c>
      <c r="DB15" s="17">
        <v>39109</v>
      </c>
      <c r="DC15" s="17">
        <v>42200</v>
      </c>
      <c r="DD15" s="17">
        <v>34181</v>
      </c>
      <c r="DE15" s="102">
        <v>27291</v>
      </c>
      <c r="DF15" s="107">
        <v>28333</v>
      </c>
      <c r="DG15" s="26">
        <v>21794</v>
      </c>
      <c r="DH15" s="17">
        <v>18523</v>
      </c>
      <c r="DI15" s="27">
        <v>15778</v>
      </c>
      <c r="DJ15" s="26">
        <v>10895</v>
      </c>
      <c r="DK15" s="17">
        <v>12226</v>
      </c>
      <c r="DL15" s="17">
        <v>20154</v>
      </c>
      <c r="DM15" s="17">
        <v>29465</v>
      </c>
      <c r="DN15" s="17">
        <v>26777</v>
      </c>
      <c r="DO15" s="17">
        <v>25108</v>
      </c>
      <c r="DP15" s="17">
        <v>18092</v>
      </c>
      <c r="DQ15" s="102">
        <v>21875</v>
      </c>
      <c r="DR15" s="145">
        <v>29</v>
      </c>
      <c r="DS15" s="146">
        <v>30.4</v>
      </c>
      <c r="DT15" s="146">
        <v>22.4</v>
      </c>
      <c r="DU15" s="146">
        <v>27.9</v>
      </c>
      <c r="DV15" s="146">
        <v>32</v>
      </c>
      <c r="DW15" s="146">
        <v>36.5</v>
      </c>
      <c r="DX15" s="146">
        <v>28.5</v>
      </c>
      <c r="DY15" s="146">
        <v>23.8</v>
      </c>
      <c r="DZ15" s="146">
        <v>23.6</v>
      </c>
      <c r="EA15" s="146">
        <v>13.3</v>
      </c>
      <c r="EB15" s="147">
        <v>15.7</v>
      </c>
      <c r="EC15" s="147">
        <v>17.100000000000001</v>
      </c>
      <c r="ED15" s="182">
        <f t="shared" si="0"/>
        <v>244.20000000000002</v>
      </c>
      <c r="EE15" s="182">
        <f t="shared" si="1"/>
        <v>253.4</v>
      </c>
      <c r="EF15" s="182">
        <f t="shared" si="2"/>
        <v>243.5</v>
      </c>
      <c r="EG15" s="171">
        <v>18.5</v>
      </c>
      <c r="EH15" s="146">
        <v>17.8</v>
      </c>
      <c r="EI15" s="182">
        <v>22.2</v>
      </c>
      <c r="EJ15" s="146">
        <v>11</v>
      </c>
      <c r="EK15" s="191">
        <v>19.7</v>
      </c>
      <c r="EL15" s="191">
        <v>20</v>
      </c>
      <c r="EM15" s="191">
        <v>19.899999999999999</v>
      </c>
      <c r="EN15" s="191">
        <v>28.4</v>
      </c>
      <c r="EO15" s="191">
        <v>24.4</v>
      </c>
      <c r="EP15" s="191">
        <v>19.899999999999999</v>
      </c>
      <c r="EQ15" s="191">
        <v>29.1</v>
      </c>
      <c r="ER15" s="191">
        <v>13.3</v>
      </c>
      <c r="ES15" s="171">
        <v>17.2</v>
      </c>
      <c r="ET15" s="146">
        <v>24.9</v>
      </c>
      <c r="EU15" s="147">
        <v>15.1</v>
      </c>
      <c r="EV15" s="147">
        <v>28.9</v>
      </c>
      <c r="EW15" s="146">
        <v>6.8</v>
      </c>
      <c r="EX15" s="146">
        <v>26.2</v>
      </c>
      <c r="EY15" s="182">
        <v>17</v>
      </c>
      <c r="EZ15" s="146">
        <v>22.4</v>
      </c>
      <c r="FA15" s="146">
        <v>27.3</v>
      </c>
      <c r="FB15" s="146">
        <v>14</v>
      </c>
      <c r="FC15" s="146">
        <v>39.200000000000003</v>
      </c>
      <c r="FD15" s="191">
        <v>14.4</v>
      </c>
      <c r="FE15" s="171">
        <v>18</v>
      </c>
      <c r="FF15" s="146">
        <v>23.9</v>
      </c>
      <c r="FG15" s="147">
        <v>12.2</v>
      </c>
      <c r="FH15" s="147">
        <v>16</v>
      </c>
      <c r="FI15" s="146">
        <v>26.4</v>
      </c>
      <c r="FJ15" s="146">
        <v>11.3</v>
      </c>
      <c r="FK15" s="182">
        <v>23.5</v>
      </c>
      <c r="FL15" s="146">
        <v>23.1</v>
      </c>
      <c r="FM15" s="146">
        <v>23.5</v>
      </c>
      <c r="FN15" s="146">
        <v>24.9</v>
      </c>
      <c r="FO15" s="146">
        <v>15.7</v>
      </c>
      <c r="FP15" s="191">
        <v>25</v>
      </c>
    </row>
    <row r="16" spans="1:172" ht="12.75" hidden="1" customHeight="1" x14ac:dyDescent="0.25">
      <c r="A16" s="66" t="s">
        <v>30</v>
      </c>
      <c r="B16" s="57">
        <v>5404</v>
      </c>
      <c r="C16" s="21">
        <v>1595</v>
      </c>
      <c r="D16" s="21">
        <v>7231</v>
      </c>
      <c r="E16" s="21">
        <v>3326</v>
      </c>
      <c r="F16" s="21">
        <v>3222</v>
      </c>
      <c r="G16" s="21">
        <v>5707</v>
      </c>
      <c r="H16" s="21">
        <v>1401</v>
      </c>
      <c r="I16" s="21">
        <v>8203</v>
      </c>
      <c r="J16" s="21">
        <v>3845</v>
      </c>
      <c r="K16" s="21">
        <v>9925</v>
      </c>
      <c r="L16" s="21">
        <v>11786</v>
      </c>
      <c r="M16" s="21">
        <v>19447</v>
      </c>
      <c r="N16" s="21">
        <v>3288</v>
      </c>
      <c r="O16" s="21">
        <v>4659</v>
      </c>
      <c r="P16" s="21">
        <v>1939</v>
      </c>
      <c r="Q16" s="21">
        <v>6401</v>
      </c>
      <c r="R16" s="21">
        <v>14352</v>
      </c>
      <c r="S16" s="21">
        <v>7168</v>
      </c>
      <c r="T16" s="21">
        <v>4989</v>
      </c>
      <c r="U16" s="32">
        <v>12127</v>
      </c>
      <c r="V16" s="32">
        <v>7668</v>
      </c>
      <c r="W16" s="32">
        <v>7291</v>
      </c>
      <c r="X16" s="32">
        <v>8901</v>
      </c>
      <c r="Y16" s="32">
        <v>2322</v>
      </c>
      <c r="Z16" s="21">
        <v>5559</v>
      </c>
      <c r="AA16" s="21">
        <v>2300</v>
      </c>
      <c r="AB16" s="21">
        <v>5652</v>
      </c>
      <c r="AC16" s="21">
        <v>6199</v>
      </c>
      <c r="AD16" s="21">
        <v>2194</v>
      </c>
      <c r="AE16" s="21">
        <v>7062</v>
      </c>
      <c r="AF16" s="21">
        <v>8817</v>
      </c>
      <c r="AG16" s="32">
        <v>3789</v>
      </c>
      <c r="AH16" s="32">
        <v>6299</v>
      </c>
      <c r="AI16" s="32">
        <v>8016</v>
      </c>
      <c r="AJ16" s="32">
        <v>13346</v>
      </c>
      <c r="AK16" s="32">
        <v>7740</v>
      </c>
      <c r="AL16" s="21">
        <v>2224</v>
      </c>
      <c r="AM16" s="21">
        <v>4616</v>
      </c>
      <c r="AN16" s="21">
        <v>7757</v>
      </c>
      <c r="AO16" s="21">
        <v>5469</v>
      </c>
      <c r="AP16" s="21">
        <v>4448</v>
      </c>
      <c r="AQ16" s="21">
        <v>6456</v>
      </c>
      <c r="AR16" s="21">
        <v>2156</v>
      </c>
      <c r="AS16" s="21">
        <v>3476</v>
      </c>
      <c r="AT16" s="21">
        <v>885</v>
      </c>
      <c r="AU16" s="21">
        <v>1576</v>
      </c>
      <c r="AV16" s="21">
        <v>6896</v>
      </c>
      <c r="AW16" s="21">
        <v>2540</v>
      </c>
      <c r="AX16" s="21">
        <v>2892</v>
      </c>
      <c r="AY16" s="21">
        <v>10248</v>
      </c>
      <c r="AZ16" s="21">
        <v>4101</v>
      </c>
      <c r="BA16" s="21">
        <v>2770</v>
      </c>
      <c r="BB16" s="21">
        <v>5018</v>
      </c>
      <c r="BC16" s="21">
        <v>9105</v>
      </c>
      <c r="BD16" s="21">
        <v>1564</v>
      </c>
      <c r="BE16" s="21">
        <v>4271</v>
      </c>
      <c r="BF16" s="21">
        <v>6486</v>
      </c>
      <c r="BG16" s="21">
        <v>12173</v>
      </c>
      <c r="BH16" s="21">
        <v>9338</v>
      </c>
      <c r="BI16" s="21">
        <v>16814</v>
      </c>
      <c r="BJ16" s="29">
        <v>16225</v>
      </c>
      <c r="BK16" s="29">
        <v>5020</v>
      </c>
      <c r="BL16" s="29">
        <v>688</v>
      </c>
      <c r="BM16" s="29">
        <v>13061</v>
      </c>
      <c r="BN16" s="29">
        <v>6774</v>
      </c>
      <c r="BO16" s="29">
        <v>3693</v>
      </c>
      <c r="BP16" s="29">
        <v>16364</v>
      </c>
      <c r="BQ16" s="29">
        <v>17936</v>
      </c>
      <c r="BR16" s="29">
        <v>7221</v>
      </c>
      <c r="BS16" s="29">
        <v>9595</v>
      </c>
      <c r="BT16" s="29">
        <v>11041</v>
      </c>
      <c r="BU16" s="29">
        <v>9851</v>
      </c>
      <c r="BV16" s="29">
        <v>8274</v>
      </c>
      <c r="BW16" s="29">
        <v>10447</v>
      </c>
      <c r="BX16" s="29">
        <v>14659</v>
      </c>
      <c r="BY16" s="29">
        <v>5748</v>
      </c>
      <c r="BZ16" s="29">
        <v>7146</v>
      </c>
      <c r="CA16" s="29">
        <v>8766</v>
      </c>
      <c r="CB16" s="29">
        <v>12891</v>
      </c>
      <c r="CC16" s="17">
        <v>10783</v>
      </c>
      <c r="CD16" s="17">
        <v>6526</v>
      </c>
      <c r="CE16" s="17">
        <v>6553</v>
      </c>
      <c r="CF16" s="17">
        <v>6536</v>
      </c>
      <c r="CG16" s="17">
        <v>9281</v>
      </c>
      <c r="CH16" s="39">
        <v>7335</v>
      </c>
      <c r="CI16" s="26">
        <v>4173</v>
      </c>
      <c r="CJ16" s="26">
        <v>11880</v>
      </c>
      <c r="CK16" s="26">
        <v>5807</v>
      </c>
      <c r="CL16" s="26">
        <v>2487</v>
      </c>
      <c r="CM16" s="26">
        <v>4560</v>
      </c>
      <c r="CN16" s="26">
        <v>5299</v>
      </c>
      <c r="CO16" s="26">
        <v>5276</v>
      </c>
      <c r="CP16" s="26">
        <v>2396</v>
      </c>
      <c r="CQ16" s="26">
        <v>4936</v>
      </c>
      <c r="CR16" s="26">
        <v>2332</v>
      </c>
      <c r="CS16" s="79">
        <v>5728</v>
      </c>
      <c r="CT16" s="90">
        <v>2480</v>
      </c>
      <c r="CU16" s="26">
        <v>4259</v>
      </c>
      <c r="CV16" s="17">
        <v>6041</v>
      </c>
      <c r="CW16" s="27">
        <v>978</v>
      </c>
      <c r="CX16" s="26">
        <v>5906</v>
      </c>
      <c r="CY16" s="17">
        <v>6333</v>
      </c>
      <c r="CZ16" s="17">
        <v>7500</v>
      </c>
      <c r="DA16" s="17">
        <v>10699</v>
      </c>
      <c r="DB16" s="17">
        <v>1278</v>
      </c>
      <c r="DC16" s="17">
        <v>14281</v>
      </c>
      <c r="DD16" s="17">
        <v>6387</v>
      </c>
      <c r="DE16" s="102">
        <v>3547</v>
      </c>
      <c r="DF16" s="107">
        <v>4642</v>
      </c>
      <c r="DG16" s="26">
        <v>1102</v>
      </c>
      <c r="DH16" s="17">
        <v>1992</v>
      </c>
      <c r="DI16" s="27">
        <v>3520</v>
      </c>
      <c r="DJ16" s="26">
        <v>126</v>
      </c>
      <c r="DK16" s="17">
        <v>24225</v>
      </c>
      <c r="DL16" s="17">
        <v>21936</v>
      </c>
      <c r="DM16" s="17">
        <v>20169</v>
      </c>
      <c r="DN16" s="17">
        <v>20596</v>
      </c>
      <c r="DO16" s="17">
        <v>31139</v>
      </c>
      <c r="DP16" s="17">
        <v>12347</v>
      </c>
      <c r="DQ16" s="102">
        <v>12450</v>
      </c>
      <c r="DR16" s="142">
        <v>9239</v>
      </c>
      <c r="DS16" s="13">
        <v>20243</v>
      </c>
      <c r="DT16" s="13"/>
      <c r="DU16" s="13"/>
      <c r="DV16" s="13"/>
      <c r="DW16" s="13"/>
      <c r="DX16" s="13"/>
      <c r="DY16" s="13"/>
      <c r="DZ16" s="13"/>
      <c r="EA16" s="13"/>
      <c r="EB16" s="136"/>
      <c r="EC16" s="136"/>
      <c r="ED16" s="182">
        <f t="shared" si="0"/>
        <v>609.20000000000016</v>
      </c>
      <c r="EE16" s="182">
        <f t="shared" si="1"/>
        <v>0</v>
      </c>
      <c r="EF16" s="182">
        <f t="shared" si="2"/>
        <v>0</v>
      </c>
      <c r="EG16" s="172">
        <v>64.2</v>
      </c>
      <c r="EH16" s="181">
        <v>52.6</v>
      </c>
      <c r="EI16" s="183">
        <v>51.3</v>
      </c>
      <c r="EJ16" s="181">
        <v>45.9</v>
      </c>
      <c r="EK16" s="192">
        <v>57.4</v>
      </c>
      <c r="EL16" s="192">
        <v>57.6</v>
      </c>
      <c r="EM16" s="192">
        <v>31.2</v>
      </c>
      <c r="EN16" s="192">
        <v>71.599999999999994</v>
      </c>
      <c r="EO16" s="192">
        <v>47.5</v>
      </c>
      <c r="EP16" s="192">
        <v>53.2</v>
      </c>
      <c r="EQ16" s="192">
        <v>76.7</v>
      </c>
      <c r="ER16" s="192"/>
      <c r="ES16" s="172"/>
      <c r="ET16" s="181"/>
      <c r="EU16" s="136"/>
      <c r="EV16" s="136"/>
      <c r="EW16" s="181"/>
      <c r="EX16" s="181"/>
      <c r="EY16" s="183"/>
      <c r="EZ16" s="181"/>
      <c r="FA16" s="181"/>
      <c r="FB16" s="181"/>
      <c r="FC16" s="181"/>
      <c r="FD16" s="192"/>
      <c r="FE16" s="172"/>
      <c r="FF16" s="181"/>
      <c r="FG16" s="136"/>
      <c r="FH16" s="136"/>
      <c r="FI16" s="181"/>
      <c r="FJ16" s="181"/>
      <c r="FK16" s="183"/>
      <c r="FL16" s="181"/>
      <c r="FM16" s="181"/>
      <c r="FN16" s="181"/>
      <c r="FO16" s="181"/>
      <c r="FP16" s="192"/>
    </row>
    <row r="17" spans="1:172" ht="12.75" hidden="1" customHeight="1" x14ac:dyDescent="0.25">
      <c r="A17" s="66" t="s">
        <v>31</v>
      </c>
      <c r="B17" s="57">
        <v>7848</v>
      </c>
      <c r="C17" s="21">
        <v>2542</v>
      </c>
      <c r="D17" s="21">
        <v>12569</v>
      </c>
      <c r="E17" s="21">
        <v>5498</v>
      </c>
      <c r="F17" s="21">
        <v>3525</v>
      </c>
      <c r="G17" s="21">
        <v>5256</v>
      </c>
      <c r="H17" s="21">
        <v>1735</v>
      </c>
      <c r="I17" s="21">
        <v>3484</v>
      </c>
      <c r="J17" s="21">
        <v>4472</v>
      </c>
      <c r="K17" s="21">
        <v>17976</v>
      </c>
      <c r="L17" s="21">
        <v>11503</v>
      </c>
      <c r="M17" s="21">
        <v>2926</v>
      </c>
      <c r="N17" s="21">
        <v>9576</v>
      </c>
      <c r="O17" s="21">
        <v>11496</v>
      </c>
      <c r="P17" s="21">
        <v>9971</v>
      </c>
      <c r="Q17" s="21">
        <v>16951</v>
      </c>
      <c r="R17" s="21">
        <v>20760</v>
      </c>
      <c r="S17" s="21">
        <v>7200</v>
      </c>
      <c r="T17" s="21">
        <v>7977</v>
      </c>
      <c r="U17" s="32">
        <v>10485</v>
      </c>
      <c r="V17" s="32">
        <v>9838</v>
      </c>
      <c r="W17" s="32">
        <v>11484</v>
      </c>
      <c r="X17" s="32">
        <v>12828</v>
      </c>
      <c r="Y17" s="32">
        <v>4807</v>
      </c>
      <c r="Z17" s="21">
        <v>10368</v>
      </c>
      <c r="AA17" s="21">
        <v>5128</v>
      </c>
      <c r="AB17" s="21">
        <v>8741</v>
      </c>
      <c r="AC17" s="21">
        <v>7713</v>
      </c>
      <c r="AD17" s="21">
        <v>5397</v>
      </c>
      <c r="AE17" s="21">
        <v>14917</v>
      </c>
      <c r="AF17" s="21">
        <v>17490</v>
      </c>
      <c r="AG17" s="32">
        <v>6626</v>
      </c>
      <c r="AH17" s="32">
        <v>9585</v>
      </c>
      <c r="AI17" s="32">
        <v>10620</v>
      </c>
      <c r="AJ17" s="32">
        <v>22743</v>
      </c>
      <c r="AK17" s="32">
        <v>13251</v>
      </c>
      <c r="AL17" s="21">
        <v>6661</v>
      </c>
      <c r="AM17" s="21">
        <v>11270</v>
      </c>
      <c r="AN17" s="21">
        <v>12074</v>
      </c>
      <c r="AO17" s="21">
        <v>19605</v>
      </c>
      <c r="AP17" s="21">
        <v>16794</v>
      </c>
      <c r="AQ17" s="21">
        <v>16341</v>
      </c>
      <c r="AR17" s="21">
        <v>8197</v>
      </c>
      <c r="AS17" s="21">
        <v>17142</v>
      </c>
      <c r="AT17" s="21">
        <v>16092</v>
      </c>
      <c r="AU17" s="21">
        <v>19417</v>
      </c>
      <c r="AV17" s="21">
        <v>24537</v>
      </c>
      <c r="AW17" s="21">
        <v>13264</v>
      </c>
      <c r="AX17" s="21">
        <v>14469</v>
      </c>
      <c r="AY17" s="21">
        <v>15497</v>
      </c>
      <c r="AZ17" s="21">
        <v>20018</v>
      </c>
      <c r="BA17" s="21">
        <v>13192</v>
      </c>
      <c r="BB17" s="21">
        <v>15491</v>
      </c>
      <c r="BC17" s="21">
        <v>21506</v>
      </c>
      <c r="BD17" s="21">
        <v>25380</v>
      </c>
      <c r="BE17" s="21">
        <v>16478</v>
      </c>
      <c r="BF17" s="21">
        <v>31273</v>
      </c>
      <c r="BG17" s="21">
        <v>11689</v>
      </c>
      <c r="BH17" s="21">
        <v>34744</v>
      </c>
      <c r="BI17" s="21">
        <v>24252</v>
      </c>
      <c r="BJ17" s="29">
        <v>32555</v>
      </c>
      <c r="BK17" s="29">
        <v>14248</v>
      </c>
      <c r="BL17" s="29">
        <v>19327</v>
      </c>
      <c r="BM17" s="29">
        <v>32994</v>
      </c>
      <c r="BN17" s="29">
        <v>32789</v>
      </c>
      <c r="BO17" s="29">
        <v>25308</v>
      </c>
      <c r="BP17" s="29">
        <v>24795</v>
      </c>
      <c r="BQ17" s="29">
        <v>19608</v>
      </c>
      <c r="BR17" s="29">
        <v>46283</v>
      </c>
      <c r="BS17" s="29">
        <v>40766</v>
      </c>
      <c r="BT17" s="29">
        <v>29768</v>
      </c>
      <c r="BU17" s="29">
        <v>15652</v>
      </c>
      <c r="BV17" s="29">
        <v>18123</v>
      </c>
      <c r="BW17" s="29">
        <v>25484</v>
      </c>
      <c r="BX17" s="29">
        <v>42422</v>
      </c>
      <c r="BY17" s="29">
        <v>23743</v>
      </c>
      <c r="BZ17" s="29">
        <v>28137</v>
      </c>
      <c r="CA17" s="29">
        <v>41046</v>
      </c>
      <c r="CB17" s="29">
        <v>48003</v>
      </c>
      <c r="CC17" s="17">
        <v>58525</v>
      </c>
      <c r="CD17" s="17">
        <v>45059</v>
      </c>
      <c r="CE17" s="17">
        <v>50959</v>
      </c>
      <c r="CF17" s="17">
        <v>32047</v>
      </c>
      <c r="CG17" s="17">
        <v>29575</v>
      </c>
      <c r="CH17" s="39">
        <v>30560</v>
      </c>
      <c r="CI17" s="26">
        <v>25483</v>
      </c>
      <c r="CJ17" s="26">
        <v>39691</v>
      </c>
      <c r="CK17" s="26">
        <v>28970</v>
      </c>
      <c r="CL17" s="26">
        <v>18507</v>
      </c>
      <c r="CM17" s="26">
        <v>35495</v>
      </c>
      <c r="CN17" s="26">
        <v>28940</v>
      </c>
      <c r="CO17" s="26">
        <v>51586</v>
      </c>
      <c r="CP17" s="26">
        <v>31423</v>
      </c>
      <c r="CQ17" s="26">
        <v>33190</v>
      </c>
      <c r="CR17" s="26">
        <v>50121</v>
      </c>
      <c r="CS17" s="79">
        <v>42945</v>
      </c>
      <c r="CT17" s="90">
        <v>29565</v>
      </c>
      <c r="CU17" s="26">
        <v>36621</v>
      </c>
      <c r="CV17" s="17">
        <v>31796</v>
      </c>
      <c r="CW17" s="27">
        <v>30696</v>
      </c>
      <c r="CX17" s="26">
        <v>65931</v>
      </c>
      <c r="CY17" s="17">
        <v>48510</v>
      </c>
      <c r="CZ17" s="17">
        <v>64254</v>
      </c>
      <c r="DA17" s="17">
        <v>58955</v>
      </c>
      <c r="DB17" s="17">
        <v>36547</v>
      </c>
      <c r="DC17" s="17">
        <v>38314</v>
      </c>
      <c r="DD17" s="17">
        <v>41149</v>
      </c>
      <c r="DE17" s="102">
        <v>33266</v>
      </c>
      <c r="DF17" s="107">
        <v>23679</v>
      </c>
      <c r="DG17" s="26">
        <v>27274</v>
      </c>
      <c r="DH17" s="17">
        <v>19329</v>
      </c>
      <c r="DI17" s="27">
        <v>19168</v>
      </c>
      <c r="DJ17" s="26">
        <v>12255</v>
      </c>
      <c r="DK17" s="17">
        <v>9102</v>
      </c>
      <c r="DL17" s="17">
        <v>10149</v>
      </c>
      <c r="DM17" s="17">
        <v>5181</v>
      </c>
      <c r="DN17" s="17">
        <v>12886</v>
      </c>
      <c r="DO17" s="17">
        <v>6095</v>
      </c>
      <c r="DP17" s="17">
        <v>6848</v>
      </c>
      <c r="DQ17" s="102">
        <v>3487</v>
      </c>
      <c r="DR17" s="142">
        <v>5518</v>
      </c>
      <c r="DS17" s="13">
        <v>7978</v>
      </c>
      <c r="DT17" s="13"/>
      <c r="DU17" s="13"/>
      <c r="DV17" s="13"/>
      <c r="DW17" s="13"/>
      <c r="DX17" s="13"/>
      <c r="DY17" s="13"/>
      <c r="DZ17" s="13"/>
      <c r="EA17" s="13"/>
      <c r="EB17" s="136"/>
      <c r="EC17" s="136"/>
      <c r="ED17" s="182">
        <f t="shared" si="0"/>
        <v>0</v>
      </c>
      <c r="EE17" s="182">
        <f t="shared" si="1"/>
        <v>0</v>
      </c>
      <c r="EF17" s="182">
        <f t="shared" si="2"/>
        <v>0</v>
      </c>
      <c r="EG17" s="172"/>
      <c r="EH17" s="181"/>
      <c r="EI17" s="183"/>
      <c r="EJ17" s="181"/>
      <c r="EK17" s="192"/>
      <c r="EL17" s="192"/>
      <c r="EM17" s="192"/>
      <c r="EN17" s="192"/>
      <c r="EO17" s="192"/>
      <c r="EP17" s="192"/>
      <c r="EQ17" s="192"/>
      <c r="ER17" s="192"/>
      <c r="ES17" s="172"/>
      <c r="ET17" s="181"/>
      <c r="EU17" s="136"/>
      <c r="EV17" s="136"/>
      <c r="EW17" s="181"/>
      <c r="EX17" s="181"/>
      <c r="EY17" s="183"/>
      <c r="EZ17" s="181"/>
      <c r="FA17" s="181"/>
      <c r="FB17" s="181"/>
      <c r="FC17" s="181"/>
      <c r="FD17" s="192"/>
      <c r="FE17" s="172"/>
      <c r="FF17" s="181"/>
      <c r="FG17" s="136"/>
      <c r="FH17" s="136"/>
      <c r="FI17" s="181"/>
      <c r="FJ17" s="181"/>
      <c r="FK17" s="183"/>
      <c r="FL17" s="181"/>
      <c r="FM17" s="181"/>
      <c r="FN17" s="181"/>
      <c r="FO17" s="181"/>
      <c r="FP17" s="192"/>
    </row>
    <row r="18" spans="1:172" ht="13.2" x14ac:dyDescent="0.25">
      <c r="A18" s="67" t="s">
        <v>70</v>
      </c>
      <c r="B18" s="58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6"/>
      <c r="V18" s="46"/>
      <c r="W18" s="46"/>
      <c r="X18" s="46"/>
      <c r="Y18" s="46"/>
      <c r="Z18" s="45"/>
      <c r="AA18" s="45"/>
      <c r="AB18" s="45"/>
      <c r="AC18" s="45"/>
      <c r="AD18" s="45"/>
      <c r="AE18" s="45"/>
      <c r="AF18" s="45"/>
      <c r="AG18" s="46"/>
      <c r="AH18" s="46"/>
      <c r="AI18" s="46"/>
      <c r="AJ18" s="46"/>
      <c r="AK18" s="46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8"/>
      <c r="CD18" s="48"/>
      <c r="CE18" s="48"/>
      <c r="CF18" s="48"/>
      <c r="CG18" s="48"/>
      <c r="CH18" s="49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80"/>
      <c r="CT18" s="91"/>
      <c r="CU18" s="50"/>
      <c r="CV18" s="48"/>
      <c r="CW18" s="51"/>
      <c r="CX18" s="50"/>
      <c r="CY18" s="48"/>
      <c r="CZ18" s="48"/>
      <c r="DA18" s="48"/>
      <c r="DB18" s="48"/>
      <c r="DC18" s="48"/>
      <c r="DD18" s="48"/>
      <c r="DE18" s="115"/>
      <c r="DF18" s="108">
        <f>DF16+DF17</f>
        <v>28321</v>
      </c>
      <c r="DG18" s="50">
        <f t="shared" ref="DG18:DQ18" si="3">DG16+DG17</f>
        <v>28376</v>
      </c>
      <c r="DH18" s="50">
        <f t="shared" si="3"/>
        <v>21321</v>
      </c>
      <c r="DI18" s="50">
        <f t="shared" si="3"/>
        <v>22688</v>
      </c>
      <c r="DJ18" s="50">
        <f t="shared" si="3"/>
        <v>12381</v>
      </c>
      <c r="DK18" s="50">
        <f t="shared" si="3"/>
        <v>33327</v>
      </c>
      <c r="DL18" s="50">
        <f t="shared" si="3"/>
        <v>32085</v>
      </c>
      <c r="DM18" s="50">
        <f t="shared" si="3"/>
        <v>25350</v>
      </c>
      <c r="DN18" s="50">
        <f t="shared" si="3"/>
        <v>33482</v>
      </c>
      <c r="DO18" s="50">
        <f t="shared" si="3"/>
        <v>37234</v>
      </c>
      <c r="DP18" s="50">
        <f t="shared" si="3"/>
        <v>19195</v>
      </c>
      <c r="DQ18" s="99">
        <f t="shared" si="3"/>
        <v>15937</v>
      </c>
      <c r="DR18" s="148">
        <v>32.6</v>
      </c>
      <c r="DS18" s="149">
        <v>43.8</v>
      </c>
      <c r="DT18" s="149">
        <v>39</v>
      </c>
      <c r="DU18" s="149">
        <v>32.700000000000003</v>
      </c>
      <c r="DV18" s="149">
        <v>43.3</v>
      </c>
      <c r="DW18" s="149">
        <v>70.3</v>
      </c>
      <c r="DX18" s="149">
        <v>54.6</v>
      </c>
      <c r="DY18" s="149">
        <v>43.4</v>
      </c>
      <c r="DZ18" s="149">
        <v>48.8</v>
      </c>
      <c r="EA18" s="149">
        <v>45.6</v>
      </c>
      <c r="EB18" s="150">
        <v>45.5</v>
      </c>
      <c r="EC18" s="150">
        <v>60.7</v>
      </c>
      <c r="ED18" s="184">
        <f t="shared" si="0"/>
        <v>665.4000000000002</v>
      </c>
      <c r="EE18" s="184">
        <f t="shared" si="1"/>
        <v>673.40000000000009</v>
      </c>
      <c r="EF18" s="184">
        <f t="shared" si="2"/>
        <v>655.69999999999993</v>
      </c>
      <c r="EG18" s="173">
        <v>64.2</v>
      </c>
      <c r="EH18" s="149">
        <v>52.6</v>
      </c>
      <c r="EI18" s="184">
        <v>51.3</v>
      </c>
      <c r="EJ18" s="149">
        <v>45.9</v>
      </c>
      <c r="EK18" s="193">
        <v>57.4</v>
      </c>
      <c r="EL18" s="193">
        <v>57.6</v>
      </c>
      <c r="EM18" s="193">
        <v>31.2</v>
      </c>
      <c r="EN18" s="193">
        <v>71.599999999999994</v>
      </c>
      <c r="EO18" s="193">
        <v>47.5</v>
      </c>
      <c r="EP18" s="193">
        <v>53.2</v>
      </c>
      <c r="EQ18" s="193">
        <v>76.7</v>
      </c>
      <c r="ER18" s="193">
        <v>56.2</v>
      </c>
      <c r="ES18" s="173">
        <v>59.3</v>
      </c>
      <c r="ET18" s="149">
        <v>59.6</v>
      </c>
      <c r="EU18" s="150">
        <v>57</v>
      </c>
      <c r="EV18" s="150">
        <v>58.6</v>
      </c>
      <c r="EW18" s="149">
        <v>46</v>
      </c>
      <c r="EX18" s="149">
        <v>74.599999999999994</v>
      </c>
      <c r="EY18" s="184">
        <v>46.3</v>
      </c>
      <c r="EZ18" s="149">
        <v>55.8</v>
      </c>
      <c r="FA18" s="149">
        <v>50.7</v>
      </c>
      <c r="FB18" s="149">
        <v>35.4</v>
      </c>
      <c r="FC18" s="149">
        <v>80.5</v>
      </c>
      <c r="FD18" s="193">
        <v>49.6</v>
      </c>
      <c r="FE18" s="173">
        <v>63.6</v>
      </c>
      <c r="FF18" s="149">
        <v>40.1</v>
      </c>
      <c r="FG18" s="150">
        <v>36.200000000000003</v>
      </c>
      <c r="FH18" s="150">
        <v>65.5</v>
      </c>
      <c r="FI18" s="149">
        <v>46.4</v>
      </c>
      <c r="FJ18" s="149">
        <v>42.4</v>
      </c>
      <c r="FK18" s="184">
        <v>71.3</v>
      </c>
      <c r="FL18" s="149">
        <v>53.1</v>
      </c>
      <c r="FM18" s="149">
        <v>54.9</v>
      </c>
      <c r="FN18" s="149">
        <v>64.099999999999994</v>
      </c>
      <c r="FO18" s="149">
        <v>49.8</v>
      </c>
      <c r="FP18" s="193">
        <v>68.3</v>
      </c>
    </row>
    <row r="19" spans="1:172" ht="13.2" x14ac:dyDescent="0.25">
      <c r="A19" s="66"/>
      <c r="B19" s="57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32"/>
      <c r="V19" s="32"/>
      <c r="W19" s="32"/>
      <c r="X19" s="32"/>
      <c r="Y19" s="32"/>
      <c r="Z19" s="21"/>
      <c r="AA19" s="21"/>
      <c r="AB19" s="21"/>
      <c r="AC19" s="21"/>
      <c r="AD19" s="21"/>
      <c r="AE19" s="21"/>
      <c r="AF19" s="21"/>
      <c r="AG19" s="32"/>
      <c r="AH19" s="32"/>
      <c r="AI19" s="32"/>
      <c r="AJ19" s="32"/>
      <c r="AK19" s="32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8"/>
      <c r="CB19" s="28"/>
      <c r="CC19" s="17"/>
      <c r="CD19" s="17"/>
      <c r="CE19" s="17"/>
      <c r="CF19" s="17"/>
      <c r="CG19" s="17"/>
      <c r="CH19" s="39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79"/>
      <c r="CT19" s="90"/>
      <c r="CU19" s="17"/>
      <c r="CV19" s="17"/>
      <c r="CW19" s="27"/>
      <c r="CX19" s="26"/>
      <c r="CY19" s="17"/>
      <c r="CZ19" s="17"/>
      <c r="DA19" s="17"/>
      <c r="DB19" s="17"/>
      <c r="DC19" s="17"/>
      <c r="DD19" s="17"/>
      <c r="DE19" s="102"/>
      <c r="DF19" s="107"/>
      <c r="DG19" s="26"/>
      <c r="DH19" s="17"/>
      <c r="DI19" s="27"/>
      <c r="DJ19" s="26"/>
      <c r="DK19" s="17"/>
      <c r="DL19" s="17"/>
      <c r="DM19" s="17"/>
      <c r="DN19" s="17"/>
      <c r="DO19" s="17"/>
      <c r="DP19" s="17"/>
      <c r="DQ19" s="102"/>
      <c r="DR19" s="142"/>
      <c r="DS19" s="13"/>
      <c r="DT19" s="13"/>
      <c r="DU19" s="13"/>
      <c r="DV19" s="13"/>
      <c r="DW19" s="13"/>
      <c r="DX19" s="13"/>
      <c r="DY19" s="13"/>
      <c r="DZ19" s="13"/>
      <c r="EA19" s="13"/>
      <c r="EB19" s="136"/>
      <c r="EC19" s="136"/>
      <c r="ED19" s="229"/>
      <c r="EE19" s="229"/>
      <c r="EF19" s="229"/>
      <c r="EG19" s="5"/>
      <c r="EH19" s="9"/>
      <c r="EJ19" s="9"/>
      <c r="EK19" s="10"/>
      <c r="EL19" s="10"/>
      <c r="EM19" s="10"/>
      <c r="EN19" s="10"/>
      <c r="EO19" s="10"/>
      <c r="EP19" s="10"/>
      <c r="EQ19" s="10"/>
      <c r="ER19" s="10"/>
      <c r="ES19" s="5"/>
      <c r="ET19" s="9"/>
      <c r="EU19" s="8"/>
      <c r="EV19" s="8"/>
      <c r="EW19" s="9"/>
      <c r="EX19" s="9"/>
      <c r="EZ19" s="9"/>
      <c r="FA19" s="9"/>
      <c r="FB19" s="9"/>
      <c r="FC19" s="9"/>
      <c r="FD19" s="10"/>
      <c r="FE19" s="5"/>
      <c r="FF19" s="9"/>
      <c r="FG19" s="8"/>
      <c r="FH19" s="8"/>
      <c r="FI19" s="9"/>
      <c r="FJ19" s="9"/>
      <c r="FL19" s="9"/>
      <c r="FM19" s="9"/>
      <c r="FN19" s="9"/>
      <c r="FO19" s="9"/>
      <c r="FP19" s="10"/>
    </row>
    <row r="20" spans="1:172" ht="13.2" x14ac:dyDescent="0.25">
      <c r="A20" s="65" t="s">
        <v>32</v>
      </c>
      <c r="B20" s="56">
        <v>1343</v>
      </c>
      <c r="C20" s="13">
        <v>1056</v>
      </c>
      <c r="D20" s="13">
        <v>756</v>
      </c>
      <c r="E20" s="13">
        <v>1191</v>
      </c>
      <c r="F20" s="13">
        <v>1717</v>
      </c>
      <c r="G20" s="13">
        <v>805</v>
      </c>
      <c r="H20" s="13">
        <v>465</v>
      </c>
      <c r="I20" s="13">
        <v>620</v>
      </c>
      <c r="J20" s="13">
        <v>3154</v>
      </c>
      <c r="K20" s="13">
        <v>1092</v>
      </c>
      <c r="L20" s="13">
        <v>765</v>
      </c>
      <c r="M20" s="13">
        <v>929</v>
      </c>
      <c r="N20" s="13">
        <v>2047</v>
      </c>
      <c r="O20" s="13">
        <v>801</v>
      </c>
      <c r="P20" s="13">
        <v>482</v>
      </c>
      <c r="Q20" s="13">
        <v>383</v>
      </c>
      <c r="R20" s="13">
        <v>1268</v>
      </c>
      <c r="S20" s="13">
        <v>3006</v>
      </c>
      <c r="T20" s="13">
        <v>477</v>
      </c>
      <c r="U20" s="31">
        <v>791</v>
      </c>
      <c r="V20" s="31">
        <v>1232</v>
      </c>
      <c r="W20" s="31">
        <v>2271</v>
      </c>
      <c r="X20" s="31">
        <v>2816</v>
      </c>
      <c r="Y20" s="31">
        <v>572</v>
      </c>
      <c r="Z20" s="13">
        <v>1395</v>
      </c>
      <c r="AA20" s="13">
        <v>342</v>
      </c>
      <c r="AB20" s="13">
        <v>1198</v>
      </c>
      <c r="AC20" s="13">
        <v>571</v>
      </c>
      <c r="AD20" s="13">
        <v>1415</v>
      </c>
      <c r="AE20" s="13">
        <v>2372</v>
      </c>
      <c r="AF20" s="13">
        <v>1489</v>
      </c>
      <c r="AG20" s="31">
        <v>541</v>
      </c>
      <c r="AH20" s="31">
        <v>1532</v>
      </c>
      <c r="AI20" s="31">
        <v>1709</v>
      </c>
      <c r="AJ20" s="31">
        <v>1851</v>
      </c>
      <c r="AK20" s="31">
        <v>992</v>
      </c>
      <c r="AL20" s="13">
        <v>2501</v>
      </c>
      <c r="AM20" s="13">
        <v>1493</v>
      </c>
      <c r="AN20" s="13">
        <v>515</v>
      </c>
      <c r="AO20" s="13">
        <v>3050</v>
      </c>
      <c r="AP20" s="13">
        <v>447</v>
      </c>
      <c r="AQ20" s="13">
        <v>1548</v>
      </c>
      <c r="AR20" s="13">
        <v>1411</v>
      </c>
      <c r="AS20" s="13">
        <v>1445</v>
      </c>
      <c r="AT20" s="13">
        <v>2066</v>
      </c>
      <c r="AU20" s="13">
        <v>1865</v>
      </c>
      <c r="AV20" s="13">
        <v>1501</v>
      </c>
      <c r="AW20" s="13">
        <v>3042</v>
      </c>
      <c r="AX20" s="13">
        <v>652</v>
      </c>
      <c r="AY20" s="13">
        <v>1284</v>
      </c>
      <c r="AZ20" s="13">
        <v>341</v>
      </c>
      <c r="BA20" s="13">
        <v>1404</v>
      </c>
      <c r="BB20" s="13">
        <v>1137</v>
      </c>
      <c r="BC20" s="13">
        <v>1177</v>
      </c>
      <c r="BD20" s="13">
        <v>2266</v>
      </c>
      <c r="BE20" s="13">
        <v>2024</v>
      </c>
      <c r="BF20" s="13">
        <v>969</v>
      </c>
      <c r="BG20" s="13">
        <v>1244</v>
      </c>
      <c r="BH20" s="13">
        <v>2457</v>
      </c>
      <c r="BI20" s="13">
        <v>834</v>
      </c>
      <c r="BJ20" s="28">
        <v>3280</v>
      </c>
      <c r="BK20" s="28">
        <v>1287</v>
      </c>
      <c r="BL20" s="28">
        <v>768</v>
      </c>
      <c r="BM20" s="28">
        <v>391</v>
      </c>
      <c r="BN20" s="28">
        <v>1333</v>
      </c>
      <c r="BO20" s="28">
        <v>2052</v>
      </c>
      <c r="BP20" s="28">
        <v>1451</v>
      </c>
      <c r="BQ20" s="28">
        <v>817</v>
      </c>
      <c r="BR20" s="28">
        <v>2095</v>
      </c>
      <c r="BS20" s="28">
        <v>1131</v>
      </c>
      <c r="BT20" s="28">
        <v>2157</v>
      </c>
      <c r="BU20" s="28">
        <v>1366</v>
      </c>
      <c r="BV20" s="28">
        <v>582</v>
      </c>
      <c r="BW20" s="28">
        <v>622</v>
      </c>
      <c r="BX20" s="28">
        <v>916</v>
      </c>
      <c r="BY20" s="28">
        <v>3422</v>
      </c>
      <c r="BZ20" s="28">
        <v>624</v>
      </c>
      <c r="CA20" s="28">
        <v>1294</v>
      </c>
      <c r="CB20" s="28">
        <v>3385</v>
      </c>
      <c r="CC20" s="20">
        <v>1337</v>
      </c>
      <c r="CD20" s="20">
        <v>1143</v>
      </c>
      <c r="CE20" s="20">
        <v>2447</v>
      </c>
      <c r="CF20" s="20">
        <v>879</v>
      </c>
      <c r="CG20" s="20">
        <v>784</v>
      </c>
      <c r="CH20" s="38">
        <v>3534</v>
      </c>
      <c r="CI20" s="24">
        <v>764</v>
      </c>
      <c r="CJ20" s="24">
        <v>1142</v>
      </c>
      <c r="CK20" s="24">
        <v>1723</v>
      </c>
      <c r="CL20" s="24">
        <v>1987</v>
      </c>
      <c r="CM20" s="24">
        <v>1120</v>
      </c>
      <c r="CN20" s="24">
        <v>3613</v>
      </c>
      <c r="CO20" s="24">
        <v>1574</v>
      </c>
      <c r="CP20" s="24">
        <v>1621</v>
      </c>
      <c r="CQ20" s="24">
        <v>5889</v>
      </c>
      <c r="CR20" s="24">
        <v>715</v>
      </c>
      <c r="CS20" s="78">
        <v>1152</v>
      </c>
      <c r="CT20" s="89">
        <v>1333</v>
      </c>
      <c r="CU20" s="24">
        <v>4783</v>
      </c>
      <c r="CV20" s="20">
        <v>1027</v>
      </c>
      <c r="CW20" s="25">
        <v>1024</v>
      </c>
      <c r="CX20" s="24">
        <v>5966</v>
      </c>
      <c r="CY20" s="20">
        <v>981</v>
      </c>
      <c r="CZ20" s="20">
        <v>2238</v>
      </c>
      <c r="DA20" s="20">
        <v>4764</v>
      </c>
      <c r="DB20" s="20">
        <v>3170</v>
      </c>
      <c r="DC20" s="20">
        <v>4084</v>
      </c>
      <c r="DD20" s="20">
        <v>2828</v>
      </c>
      <c r="DE20" s="101">
        <v>4765</v>
      </c>
      <c r="DF20" s="106">
        <v>1411</v>
      </c>
      <c r="DG20" s="24">
        <v>1542</v>
      </c>
      <c r="DH20" s="20">
        <v>1370</v>
      </c>
      <c r="DI20" s="25">
        <v>1989</v>
      </c>
      <c r="DJ20" s="24">
        <v>2482</v>
      </c>
      <c r="DK20" s="20">
        <v>2218</v>
      </c>
      <c r="DL20" s="20">
        <v>2603</v>
      </c>
      <c r="DM20" s="20">
        <v>3451</v>
      </c>
      <c r="DN20" s="20">
        <v>3179</v>
      </c>
      <c r="DO20" s="20">
        <v>3924</v>
      </c>
      <c r="DP20" s="20">
        <v>3701</v>
      </c>
      <c r="DQ20" s="101">
        <v>1215</v>
      </c>
      <c r="DR20" s="145">
        <v>1.6</v>
      </c>
      <c r="DS20" s="146">
        <v>1.9</v>
      </c>
      <c r="DT20" s="146">
        <v>2.4</v>
      </c>
      <c r="DU20" s="146">
        <v>2.1</v>
      </c>
      <c r="DV20" s="146">
        <v>2.5</v>
      </c>
      <c r="DW20" s="146">
        <v>1</v>
      </c>
      <c r="DX20" s="146">
        <v>3.7</v>
      </c>
      <c r="DY20" s="146">
        <v>2.7</v>
      </c>
      <c r="DZ20" s="146">
        <v>4</v>
      </c>
      <c r="EA20" s="146">
        <v>2.4</v>
      </c>
      <c r="EB20" s="147">
        <v>3</v>
      </c>
      <c r="EC20" s="147">
        <v>2.5</v>
      </c>
      <c r="ED20" s="182">
        <f t="shared" si="0"/>
        <v>47.300000000000004</v>
      </c>
      <c r="EE20" s="182">
        <f t="shared" si="1"/>
        <v>48.3</v>
      </c>
      <c r="EF20" s="182">
        <f t="shared" si="2"/>
        <v>43.9</v>
      </c>
      <c r="EG20" s="171">
        <v>2</v>
      </c>
      <c r="EH20" s="146">
        <v>2.5</v>
      </c>
      <c r="EI20" s="182">
        <v>3.5</v>
      </c>
      <c r="EJ20" s="146">
        <v>3.8</v>
      </c>
      <c r="EK20" s="191">
        <v>3.6</v>
      </c>
      <c r="EL20" s="191">
        <v>1.9</v>
      </c>
      <c r="EM20" s="191">
        <v>3.2</v>
      </c>
      <c r="EN20" s="191">
        <v>4.0999999999999996</v>
      </c>
      <c r="EO20" s="191">
        <v>5.4</v>
      </c>
      <c r="EP20" s="191">
        <v>6.1</v>
      </c>
      <c r="EQ20" s="191">
        <v>6.5</v>
      </c>
      <c r="ER20" s="191">
        <v>4.7</v>
      </c>
      <c r="ES20" s="171">
        <v>3.2</v>
      </c>
      <c r="ET20" s="146">
        <v>2</v>
      </c>
      <c r="EU20" s="147">
        <v>3.3</v>
      </c>
      <c r="EV20" s="147">
        <v>2</v>
      </c>
      <c r="EW20" s="146">
        <v>3.6</v>
      </c>
      <c r="EX20" s="146">
        <v>4.2</v>
      </c>
      <c r="EY20" s="182">
        <v>3.9</v>
      </c>
      <c r="EZ20" s="146">
        <v>3.8</v>
      </c>
      <c r="FA20" s="146">
        <v>6</v>
      </c>
      <c r="FB20" s="146">
        <v>5.3</v>
      </c>
      <c r="FC20" s="146">
        <v>6.4</v>
      </c>
      <c r="FD20" s="191">
        <v>4.5999999999999996</v>
      </c>
      <c r="FE20" s="171">
        <v>3.8</v>
      </c>
      <c r="FF20" s="146">
        <v>4.5</v>
      </c>
      <c r="FG20" s="147">
        <v>2.4</v>
      </c>
      <c r="FH20" s="147">
        <v>2.9</v>
      </c>
      <c r="FI20" s="146">
        <v>4</v>
      </c>
      <c r="FJ20" s="146">
        <v>3.3</v>
      </c>
      <c r="FK20" s="182">
        <v>2.7</v>
      </c>
      <c r="FL20" s="146">
        <v>4.0999999999999996</v>
      </c>
      <c r="FM20" s="146">
        <v>4.2</v>
      </c>
      <c r="FN20" s="146">
        <v>4.9000000000000004</v>
      </c>
      <c r="FO20" s="146">
        <v>4.3</v>
      </c>
      <c r="FP20" s="191">
        <v>2.8</v>
      </c>
    </row>
    <row r="21" spans="1:172" ht="13.2" x14ac:dyDescent="0.25">
      <c r="A21" s="66"/>
      <c r="B21" s="57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32"/>
      <c r="V21" s="32"/>
      <c r="W21" s="32"/>
      <c r="X21" s="32"/>
      <c r="Y21" s="32"/>
      <c r="Z21" s="21"/>
      <c r="AA21" s="21"/>
      <c r="AB21" s="21"/>
      <c r="AC21" s="21"/>
      <c r="AD21" s="21"/>
      <c r="AE21" s="21"/>
      <c r="AF21" s="21"/>
      <c r="AG21" s="32"/>
      <c r="AH21" s="32"/>
      <c r="AI21" s="32"/>
      <c r="AJ21" s="32"/>
      <c r="AK21" s="32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8"/>
      <c r="CB21" s="28"/>
      <c r="CC21" s="17"/>
      <c r="CD21" s="17"/>
      <c r="CE21" s="17"/>
      <c r="CF21" s="17"/>
      <c r="CG21" s="17"/>
      <c r="CH21" s="39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79"/>
      <c r="CT21" s="90"/>
      <c r="CU21" s="17"/>
      <c r="CV21" s="17"/>
      <c r="CW21" s="27"/>
      <c r="CX21" s="26"/>
      <c r="CY21" s="17"/>
      <c r="CZ21" s="17"/>
      <c r="DA21" s="17"/>
      <c r="DB21" s="17"/>
      <c r="DC21" s="17"/>
      <c r="DD21" s="17"/>
      <c r="DE21" s="102"/>
      <c r="DF21" s="107"/>
      <c r="DG21" s="26"/>
      <c r="DH21" s="17"/>
      <c r="DI21" s="27"/>
      <c r="DJ21" s="26"/>
      <c r="DK21" s="17"/>
      <c r="DL21" s="17"/>
      <c r="DM21" s="17"/>
      <c r="DN21" s="17"/>
      <c r="DO21" s="17"/>
      <c r="DP21" s="17"/>
      <c r="DQ21" s="102"/>
      <c r="DR21" s="142"/>
      <c r="DS21" s="13"/>
      <c r="DT21" s="13"/>
      <c r="DU21" s="13"/>
      <c r="DV21" s="13"/>
      <c r="DW21" s="13"/>
      <c r="DX21" s="13"/>
      <c r="DY21" s="13"/>
      <c r="DZ21" s="13"/>
      <c r="EA21" s="13"/>
      <c r="EB21" s="136"/>
      <c r="EC21" s="136"/>
      <c r="ED21" s="229"/>
      <c r="EE21" s="229"/>
      <c r="EF21" s="229"/>
      <c r="EG21" s="5"/>
      <c r="EH21" s="9"/>
      <c r="EJ21" s="9"/>
      <c r="EK21" s="10"/>
      <c r="EL21" s="10"/>
      <c r="EM21" s="10"/>
      <c r="EN21" s="10"/>
      <c r="EO21" s="10"/>
      <c r="EP21" s="10"/>
      <c r="EQ21" s="10"/>
      <c r="ER21" s="10"/>
      <c r="ES21" s="5"/>
      <c r="ET21" s="9"/>
      <c r="EU21" s="8"/>
      <c r="EV21" s="8"/>
      <c r="EW21" s="9"/>
      <c r="EX21" s="9"/>
      <c r="EZ21" s="9"/>
      <c r="FA21" s="9"/>
      <c r="FB21" s="9"/>
      <c r="FC21" s="9"/>
      <c r="FD21" s="10"/>
      <c r="FE21" s="5"/>
      <c r="FF21" s="9"/>
      <c r="FG21" s="8"/>
      <c r="FH21" s="8"/>
      <c r="FI21" s="9"/>
      <c r="FJ21" s="9"/>
      <c r="FL21" s="9"/>
      <c r="FM21" s="9"/>
      <c r="FN21" s="9"/>
      <c r="FO21" s="9"/>
      <c r="FP21" s="10"/>
    </row>
    <row r="22" spans="1:172" ht="13.2" x14ac:dyDescent="0.25">
      <c r="A22" s="65" t="s">
        <v>2</v>
      </c>
      <c r="B22" s="56">
        <v>11042</v>
      </c>
      <c r="C22" s="13">
        <v>9409</v>
      </c>
      <c r="D22" s="13">
        <v>11680</v>
      </c>
      <c r="E22" s="13">
        <v>9761</v>
      </c>
      <c r="F22" s="13">
        <v>12528</v>
      </c>
      <c r="G22" s="13">
        <v>7147</v>
      </c>
      <c r="H22" s="13">
        <v>8035</v>
      </c>
      <c r="I22" s="13">
        <v>9686</v>
      </c>
      <c r="J22" s="13">
        <v>7461</v>
      </c>
      <c r="K22" s="13">
        <v>10295</v>
      </c>
      <c r="L22" s="13">
        <v>11575</v>
      </c>
      <c r="M22" s="13">
        <v>9106</v>
      </c>
      <c r="N22" s="13">
        <v>9851</v>
      </c>
      <c r="O22" s="13">
        <v>11039</v>
      </c>
      <c r="P22" s="13">
        <v>12325</v>
      </c>
      <c r="Q22" s="13">
        <v>11016</v>
      </c>
      <c r="R22" s="13">
        <v>15157</v>
      </c>
      <c r="S22" s="13">
        <v>12821</v>
      </c>
      <c r="T22" s="13">
        <v>12289</v>
      </c>
      <c r="U22" s="31">
        <v>11465</v>
      </c>
      <c r="V22" s="31">
        <v>11039</v>
      </c>
      <c r="W22" s="31">
        <v>12574</v>
      </c>
      <c r="X22" s="31">
        <v>13244</v>
      </c>
      <c r="Y22" s="31">
        <v>12003</v>
      </c>
      <c r="Z22" s="13">
        <v>8501</v>
      </c>
      <c r="AA22" s="13">
        <v>13282</v>
      </c>
      <c r="AB22" s="13">
        <v>13691</v>
      </c>
      <c r="AC22" s="13">
        <v>11883</v>
      </c>
      <c r="AD22" s="13">
        <v>3433</v>
      </c>
      <c r="AE22" s="13">
        <v>12894</v>
      </c>
      <c r="AF22" s="13">
        <v>13139</v>
      </c>
      <c r="AG22" s="31">
        <v>13015</v>
      </c>
      <c r="AH22" s="31">
        <v>13682</v>
      </c>
      <c r="AI22" s="31">
        <v>14484</v>
      </c>
      <c r="AJ22" s="31">
        <v>13449</v>
      </c>
      <c r="AK22" s="31">
        <v>16075</v>
      </c>
      <c r="AL22" s="13">
        <v>13668</v>
      </c>
      <c r="AM22" s="13">
        <v>12920</v>
      </c>
      <c r="AN22" s="13">
        <v>15515</v>
      </c>
      <c r="AO22" s="13">
        <v>13548</v>
      </c>
      <c r="AP22" s="13">
        <v>14112</v>
      </c>
      <c r="AQ22" s="13">
        <v>12807</v>
      </c>
      <c r="AR22" s="13">
        <v>13100</v>
      </c>
      <c r="AS22" s="13">
        <v>16186</v>
      </c>
      <c r="AT22" s="13">
        <v>11917</v>
      </c>
      <c r="AU22" s="13">
        <v>12580</v>
      </c>
      <c r="AV22" s="13">
        <v>12045</v>
      </c>
      <c r="AW22" s="13">
        <v>14369</v>
      </c>
      <c r="AX22" s="13">
        <v>11289</v>
      </c>
      <c r="AY22" s="13">
        <v>12535</v>
      </c>
      <c r="AZ22" s="13">
        <v>16569</v>
      </c>
      <c r="BA22" s="13">
        <v>12930</v>
      </c>
      <c r="BB22" s="13">
        <v>15568</v>
      </c>
      <c r="BC22" s="13">
        <v>26183</v>
      </c>
      <c r="BD22" s="13">
        <v>13820</v>
      </c>
      <c r="BE22" s="13">
        <v>15829</v>
      </c>
      <c r="BF22" s="13">
        <v>16191</v>
      </c>
      <c r="BG22" s="13">
        <v>20039</v>
      </c>
      <c r="BH22" s="13">
        <v>17261</v>
      </c>
      <c r="BI22" s="13">
        <v>18253</v>
      </c>
      <c r="BJ22" s="28">
        <v>15962</v>
      </c>
      <c r="BK22" s="28">
        <v>15635</v>
      </c>
      <c r="BL22" s="28">
        <v>15437</v>
      </c>
      <c r="BM22" s="28">
        <v>16350</v>
      </c>
      <c r="BN22" s="28">
        <v>15699</v>
      </c>
      <c r="BO22" s="28">
        <v>17466</v>
      </c>
      <c r="BP22" s="28">
        <v>18317</v>
      </c>
      <c r="BQ22" s="28">
        <v>18536</v>
      </c>
      <c r="BR22" s="28">
        <v>15826</v>
      </c>
      <c r="BS22" s="33">
        <v>22138</v>
      </c>
      <c r="BT22" s="28">
        <v>19176</v>
      </c>
      <c r="BU22" s="28">
        <v>15627</v>
      </c>
      <c r="BV22" s="28">
        <v>16983</v>
      </c>
      <c r="BW22" s="28">
        <v>17456</v>
      </c>
      <c r="BX22" s="28">
        <v>17326</v>
      </c>
      <c r="BY22" s="28">
        <v>22507</v>
      </c>
      <c r="BZ22" s="28">
        <v>19383</v>
      </c>
      <c r="CA22" s="28">
        <v>15925</v>
      </c>
      <c r="CB22" s="28">
        <v>18172</v>
      </c>
      <c r="CC22" s="20">
        <v>19858</v>
      </c>
      <c r="CD22" s="20">
        <v>20944</v>
      </c>
      <c r="CE22" s="20">
        <v>19124</v>
      </c>
      <c r="CF22" s="20">
        <v>21448</v>
      </c>
      <c r="CG22" s="20">
        <v>14978</v>
      </c>
      <c r="CH22" s="38">
        <v>18637</v>
      </c>
      <c r="CI22" s="24">
        <v>15064</v>
      </c>
      <c r="CJ22" s="24">
        <v>15112</v>
      </c>
      <c r="CK22" s="24">
        <v>13843</v>
      </c>
      <c r="CL22" s="24">
        <v>16576</v>
      </c>
      <c r="CM22" s="24">
        <v>16987</v>
      </c>
      <c r="CN22" s="24">
        <v>19597</v>
      </c>
      <c r="CO22" s="24">
        <v>17833</v>
      </c>
      <c r="CP22" s="24">
        <v>18352</v>
      </c>
      <c r="CQ22" s="24">
        <v>27280</v>
      </c>
      <c r="CR22" s="24">
        <v>19957</v>
      </c>
      <c r="CS22" s="78">
        <v>19295</v>
      </c>
      <c r="CT22" s="89">
        <v>14668</v>
      </c>
      <c r="CU22" s="24">
        <v>17539</v>
      </c>
      <c r="CV22" s="20">
        <v>19542</v>
      </c>
      <c r="CW22" s="25">
        <v>20015</v>
      </c>
      <c r="CX22" s="24">
        <v>17784</v>
      </c>
      <c r="CY22" s="20">
        <v>17034</v>
      </c>
      <c r="CZ22" s="20">
        <v>25905</v>
      </c>
      <c r="DA22" s="20">
        <v>26656</v>
      </c>
      <c r="DB22" s="20">
        <v>33537</v>
      </c>
      <c r="DC22" s="20">
        <v>28968</v>
      </c>
      <c r="DD22" s="20">
        <v>32752</v>
      </c>
      <c r="DE22" s="101">
        <v>20067</v>
      </c>
      <c r="DF22" s="106">
        <v>15247</v>
      </c>
      <c r="DG22" s="24">
        <v>13482</v>
      </c>
      <c r="DH22" s="20">
        <v>15403</v>
      </c>
      <c r="DI22" s="25">
        <v>17860</v>
      </c>
      <c r="DJ22" s="24">
        <v>15120</v>
      </c>
      <c r="DK22" s="20">
        <v>21192</v>
      </c>
      <c r="DL22" s="20">
        <v>19751</v>
      </c>
      <c r="DM22" s="20">
        <v>24139</v>
      </c>
      <c r="DN22" s="20">
        <v>22909</v>
      </c>
      <c r="DO22" s="20">
        <v>19984</v>
      </c>
      <c r="DP22" s="20">
        <v>21370</v>
      </c>
      <c r="DQ22" s="101">
        <v>18937</v>
      </c>
      <c r="DR22" s="145">
        <v>19.3</v>
      </c>
      <c r="DS22" s="146">
        <v>26.1</v>
      </c>
      <c r="DT22" s="146">
        <v>27.7</v>
      </c>
      <c r="DU22" s="146">
        <v>22</v>
      </c>
      <c r="DV22" s="146">
        <v>27.1</v>
      </c>
      <c r="DW22" s="146">
        <v>20.6</v>
      </c>
      <c r="DX22" s="146">
        <v>24</v>
      </c>
      <c r="DY22" s="146">
        <v>24.9</v>
      </c>
      <c r="DZ22" s="146">
        <v>23.2</v>
      </c>
      <c r="EA22" s="146">
        <v>32.799999999999997</v>
      </c>
      <c r="EB22" s="147">
        <v>24</v>
      </c>
      <c r="EC22" s="147">
        <v>22.5</v>
      </c>
      <c r="ED22" s="182">
        <f t="shared" si="0"/>
        <v>301.5</v>
      </c>
      <c r="EE22" s="182">
        <f t="shared" si="1"/>
        <v>325.39999999999998</v>
      </c>
      <c r="EF22" s="182">
        <f>SUM(FE22:FP22)</f>
        <v>337.9</v>
      </c>
      <c r="EG22" s="171">
        <v>21.2</v>
      </c>
      <c r="EH22" s="146">
        <v>25.2</v>
      </c>
      <c r="EI22" s="182">
        <v>24.1</v>
      </c>
      <c r="EJ22" s="146">
        <v>23.1</v>
      </c>
      <c r="EK22" s="191">
        <v>24.8</v>
      </c>
      <c r="EL22" s="191">
        <v>20.6</v>
      </c>
      <c r="EM22" s="191">
        <v>31.1</v>
      </c>
      <c r="EN22" s="191">
        <v>26.7</v>
      </c>
      <c r="EO22" s="191">
        <v>26.9</v>
      </c>
      <c r="EP22" s="191">
        <v>27.3</v>
      </c>
      <c r="EQ22" s="191">
        <v>23.6</v>
      </c>
      <c r="ER22" s="191">
        <v>26.9</v>
      </c>
      <c r="ES22" s="171">
        <v>24.1</v>
      </c>
      <c r="ET22" s="146">
        <v>32</v>
      </c>
      <c r="EU22" s="147">
        <v>18.5</v>
      </c>
      <c r="EV22" s="147">
        <v>34.9</v>
      </c>
      <c r="EW22" s="146">
        <v>25.6</v>
      </c>
      <c r="EX22" s="146">
        <v>25.5</v>
      </c>
      <c r="EY22" s="182">
        <v>31.3</v>
      </c>
      <c r="EZ22" s="146">
        <v>25.9</v>
      </c>
      <c r="FA22" s="146">
        <v>27</v>
      </c>
      <c r="FB22" s="146">
        <v>26.7</v>
      </c>
      <c r="FC22" s="146">
        <v>24</v>
      </c>
      <c r="FD22" s="191">
        <v>29.9</v>
      </c>
      <c r="FE22" s="171">
        <v>23.3</v>
      </c>
      <c r="FF22" s="146">
        <v>22.6</v>
      </c>
      <c r="FG22" s="147">
        <v>28</v>
      </c>
      <c r="FH22" s="147">
        <v>26.1</v>
      </c>
      <c r="FI22" s="146">
        <v>35.700000000000003</v>
      </c>
      <c r="FJ22" s="146">
        <v>30.1</v>
      </c>
      <c r="FK22" s="182">
        <v>25.3</v>
      </c>
      <c r="FL22" s="146">
        <v>31.2</v>
      </c>
      <c r="FM22" s="146">
        <v>32.1</v>
      </c>
      <c r="FN22" s="146">
        <v>33.299999999999997</v>
      </c>
      <c r="FO22" s="146">
        <v>24</v>
      </c>
      <c r="FP22" s="191">
        <v>26.2</v>
      </c>
    </row>
    <row r="23" spans="1:172" ht="13.2" x14ac:dyDescent="0.25">
      <c r="A23" s="66"/>
      <c r="B23" s="57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32"/>
      <c r="V23" s="32"/>
      <c r="W23" s="32"/>
      <c r="X23" s="32"/>
      <c r="Y23" s="32"/>
      <c r="Z23" s="21"/>
      <c r="AA23" s="21"/>
      <c r="AB23" s="21"/>
      <c r="AC23" s="21"/>
      <c r="AD23" s="21"/>
      <c r="AE23" s="21"/>
      <c r="AF23" s="21"/>
      <c r="AG23" s="32"/>
      <c r="AH23" s="32"/>
      <c r="AI23" s="32"/>
      <c r="AJ23" s="32"/>
      <c r="AK23" s="32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8"/>
      <c r="CB23" s="28"/>
      <c r="CC23" s="17"/>
      <c r="CD23" s="17"/>
      <c r="CE23" s="17"/>
      <c r="CF23" s="17"/>
      <c r="CG23" s="17"/>
      <c r="CH23" s="39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79"/>
      <c r="CT23" s="90"/>
      <c r="CU23" s="17"/>
      <c r="CV23" s="17"/>
      <c r="CW23" s="27"/>
      <c r="CX23" s="26"/>
      <c r="CY23" s="17"/>
      <c r="CZ23" s="17"/>
      <c r="DA23" s="17"/>
      <c r="DB23" s="17"/>
      <c r="DC23" s="17"/>
      <c r="DD23" s="17"/>
      <c r="DE23" s="102"/>
      <c r="DF23" s="107"/>
      <c r="DG23" s="26"/>
      <c r="DH23" s="17"/>
      <c r="DI23" s="27"/>
      <c r="DJ23" s="26"/>
      <c r="DK23" s="17"/>
      <c r="DL23" s="17"/>
      <c r="DM23" s="17"/>
      <c r="DN23" s="17"/>
      <c r="DO23" s="17"/>
      <c r="DP23" s="17"/>
      <c r="DQ23" s="102"/>
      <c r="DR23" s="142"/>
      <c r="DS23" s="13"/>
      <c r="DT23" s="13"/>
      <c r="DU23" s="13"/>
      <c r="DV23" s="13"/>
      <c r="DW23" s="13"/>
      <c r="DX23" s="13"/>
      <c r="DY23" s="13"/>
      <c r="DZ23" s="13"/>
      <c r="EA23" s="13"/>
      <c r="EB23" s="136"/>
      <c r="EC23" s="136"/>
      <c r="ED23" s="229"/>
      <c r="EE23" s="229"/>
      <c r="EF23" s="229"/>
      <c r="EG23" s="5"/>
      <c r="EH23" s="9"/>
      <c r="EJ23" s="9"/>
      <c r="EK23" s="10"/>
      <c r="EL23" s="10"/>
      <c r="EM23" s="10"/>
      <c r="EN23" s="10"/>
      <c r="EO23" s="10"/>
      <c r="EP23" s="10"/>
      <c r="EQ23" s="10"/>
      <c r="ER23" s="10"/>
      <c r="ES23" s="5"/>
      <c r="ET23" s="9"/>
      <c r="EU23" s="8"/>
      <c r="EV23" s="8"/>
      <c r="EW23" s="9"/>
      <c r="EX23" s="9"/>
      <c r="EZ23" s="9"/>
      <c r="FA23" s="9"/>
      <c r="FB23" s="9"/>
      <c r="FC23" s="9"/>
      <c r="FD23" s="10"/>
      <c r="FE23" s="5"/>
      <c r="FF23" s="9"/>
      <c r="FG23" s="8"/>
      <c r="FH23" s="8"/>
      <c r="FI23" s="9"/>
      <c r="FJ23" s="9"/>
      <c r="FL23" s="9"/>
      <c r="FM23" s="9"/>
      <c r="FN23" s="9"/>
      <c r="FO23" s="9"/>
      <c r="FP23" s="10"/>
    </row>
    <row r="24" spans="1:172" ht="13.2" x14ac:dyDescent="0.25">
      <c r="A24" s="65" t="s">
        <v>3</v>
      </c>
      <c r="B24" s="56">
        <v>39365</v>
      </c>
      <c r="C24" s="13">
        <v>36549</v>
      </c>
      <c r="D24" s="13">
        <v>49665</v>
      </c>
      <c r="E24" s="13">
        <v>40206</v>
      </c>
      <c r="F24" s="13">
        <v>54839</v>
      </c>
      <c r="G24" s="13">
        <v>37232</v>
      </c>
      <c r="H24" s="13">
        <v>36472</v>
      </c>
      <c r="I24" s="13">
        <v>40940</v>
      </c>
      <c r="J24" s="13">
        <v>36910</v>
      </c>
      <c r="K24" s="13">
        <v>42294</v>
      </c>
      <c r="L24" s="13">
        <v>40416</v>
      </c>
      <c r="M24" s="13">
        <v>37315</v>
      </c>
      <c r="N24" s="13">
        <v>28680</v>
      </c>
      <c r="O24" s="13">
        <v>27758</v>
      </c>
      <c r="P24" s="13">
        <v>32048</v>
      </c>
      <c r="Q24" s="13">
        <v>32252</v>
      </c>
      <c r="R24" s="13">
        <v>38114</v>
      </c>
      <c r="S24" s="13">
        <v>35946</v>
      </c>
      <c r="T24" s="13">
        <v>44240</v>
      </c>
      <c r="U24" s="31">
        <v>39432</v>
      </c>
      <c r="V24" s="31">
        <v>32537</v>
      </c>
      <c r="W24" s="31">
        <v>38647</v>
      </c>
      <c r="X24" s="31">
        <v>40866</v>
      </c>
      <c r="Y24" s="31">
        <v>32579</v>
      </c>
      <c r="Z24" s="13">
        <v>24303</v>
      </c>
      <c r="AA24" s="13">
        <v>26584</v>
      </c>
      <c r="AB24" s="13">
        <v>31389</v>
      </c>
      <c r="AC24" s="13">
        <v>34364</v>
      </c>
      <c r="AD24" s="13">
        <v>5587</v>
      </c>
      <c r="AE24" s="13">
        <v>36882</v>
      </c>
      <c r="AF24" s="13">
        <v>39055</v>
      </c>
      <c r="AG24" s="31">
        <v>36955</v>
      </c>
      <c r="AH24" s="31">
        <v>37143</v>
      </c>
      <c r="AI24" s="31">
        <v>38711</v>
      </c>
      <c r="AJ24" s="31">
        <v>34402</v>
      </c>
      <c r="AK24" s="31">
        <v>39554</v>
      </c>
      <c r="AL24" s="13">
        <v>26524</v>
      </c>
      <c r="AM24" s="13">
        <v>36311</v>
      </c>
      <c r="AN24" s="13">
        <v>32887</v>
      </c>
      <c r="AO24" s="13">
        <v>39877</v>
      </c>
      <c r="AP24" s="13">
        <v>41254</v>
      </c>
      <c r="AQ24" s="13">
        <v>40360</v>
      </c>
      <c r="AR24" s="13">
        <v>47725</v>
      </c>
      <c r="AS24" s="13">
        <v>35755</v>
      </c>
      <c r="AT24" s="13">
        <v>35200</v>
      </c>
      <c r="AU24" s="13">
        <v>37404</v>
      </c>
      <c r="AV24" s="13">
        <v>35813</v>
      </c>
      <c r="AW24" s="13">
        <v>36342</v>
      </c>
      <c r="AX24" s="13">
        <v>35692</v>
      </c>
      <c r="AY24" s="13">
        <v>31564</v>
      </c>
      <c r="AZ24" s="13">
        <v>37358</v>
      </c>
      <c r="BA24" s="13">
        <v>36263</v>
      </c>
      <c r="BB24" s="13">
        <v>47483</v>
      </c>
      <c r="BC24" s="13">
        <v>40378</v>
      </c>
      <c r="BD24" s="13">
        <v>43068</v>
      </c>
      <c r="BE24" s="13">
        <v>47601</v>
      </c>
      <c r="BF24" s="13">
        <v>43013</v>
      </c>
      <c r="BG24" s="13">
        <v>37266</v>
      </c>
      <c r="BH24" s="13">
        <v>45294</v>
      </c>
      <c r="BI24" s="13">
        <v>41219</v>
      </c>
      <c r="BJ24" s="28">
        <v>31669</v>
      </c>
      <c r="BK24" s="28">
        <v>31226</v>
      </c>
      <c r="BL24" s="28">
        <v>33144</v>
      </c>
      <c r="BM24" s="28">
        <v>35896</v>
      </c>
      <c r="BN24" s="28">
        <v>37385</v>
      </c>
      <c r="BO24" s="28">
        <v>34671</v>
      </c>
      <c r="BP24" s="28">
        <v>42566</v>
      </c>
      <c r="BQ24" s="28">
        <v>41503</v>
      </c>
      <c r="BR24" s="28">
        <v>31108</v>
      </c>
      <c r="BS24" s="28">
        <v>46524</v>
      </c>
      <c r="BT24" s="28">
        <v>43991</v>
      </c>
      <c r="BU24" s="28">
        <v>42480</v>
      </c>
      <c r="BV24" s="28">
        <v>28105</v>
      </c>
      <c r="BW24" s="28">
        <v>33517</v>
      </c>
      <c r="BX24" s="28">
        <v>42250</v>
      </c>
      <c r="BY24" s="28">
        <v>33676</v>
      </c>
      <c r="BZ24" s="28">
        <v>39866</v>
      </c>
      <c r="CA24" s="28">
        <v>37373</v>
      </c>
      <c r="CB24" s="28">
        <v>40061</v>
      </c>
      <c r="CC24" s="20">
        <v>44791</v>
      </c>
      <c r="CD24" s="20">
        <v>40558</v>
      </c>
      <c r="CE24" s="20">
        <v>45677</v>
      </c>
      <c r="CF24" s="20">
        <v>43099</v>
      </c>
      <c r="CG24" s="20">
        <v>35107</v>
      </c>
      <c r="CH24" s="38">
        <v>31873</v>
      </c>
      <c r="CI24" s="24">
        <v>26632</v>
      </c>
      <c r="CJ24" s="24">
        <v>32125</v>
      </c>
      <c r="CK24" s="24">
        <v>30804</v>
      </c>
      <c r="CL24" s="24">
        <v>36516</v>
      </c>
      <c r="CM24" s="24">
        <v>33668</v>
      </c>
      <c r="CN24" s="24">
        <v>34755</v>
      </c>
      <c r="CO24" s="24">
        <v>41390</v>
      </c>
      <c r="CP24" s="24">
        <v>38890</v>
      </c>
      <c r="CQ24" s="24">
        <v>43259</v>
      </c>
      <c r="CR24" s="24">
        <v>35440</v>
      </c>
      <c r="CS24" s="78">
        <v>37175</v>
      </c>
      <c r="CT24" s="89">
        <v>31289</v>
      </c>
      <c r="CU24" s="24">
        <v>37786</v>
      </c>
      <c r="CV24" s="20">
        <v>32907</v>
      </c>
      <c r="CW24" s="25">
        <v>34688</v>
      </c>
      <c r="CX24" s="24">
        <v>35574</v>
      </c>
      <c r="CY24" s="20">
        <v>37424</v>
      </c>
      <c r="CZ24" s="20">
        <v>42432</v>
      </c>
      <c r="DA24" s="20">
        <v>34606</v>
      </c>
      <c r="DB24" s="20">
        <v>48379</v>
      </c>
      <c r="DC24" s="20">
        <v>42336</v>
      </c>
      <c r="DD24" s="20">
        <v>43979</v>
      </c>
      <c r="DE24" s="101">
        <v>39365</v>
      </c>
      <c r="DF24" s="106">
        <v>31915</v>
      </c>
      <c r="DG24" s="24">
        <v>26979</v>
      </c>
      <c r="DH24" s="20">
        <v>30305</v>
      </c>
      <c r="DI24" s="25">
        <v>29706</v>
      </c>
      <c r="DJ24" s="24">
        <v>31736</v>
      </c>
      <c r="DK24" s="20">
        <v>36367</v>
      </c>
      <c r="DL24" s="20">
        <v>31702</v>
      </c>
      <c r="DM24" s="20">
        <v>32884</v>
      </c>
      <c r="DN24" s="20">
        <v>37694</v>
      </c>
      <c r="DO24" s="20">
        <v>41719</v>
      </c>
      <c r="DP24" s="20">
        <v>39780</v>
      </c>
      <c r="DQ24" s="101">
        <v>33497</v>
      </c>
      <c r="DR24" s="142">
        <v>30.3</v>
      </c>
      <c r="DS24" s="13">
        <v>30.6</v>
      </c>
      <c r="DT24" s="13">
        <v>41.2</v>
      </c>
      <c r="DU24" s="13">
        <v>37.799999999999997</v>
      </c>
      <c r="DV24" s="13">
        <v>42.2</v>
      </c>
      <c r="DW24" s="13">
        <v>31.3</v>
      </c>
      <c r="DX24" s="13">
        <v>40.299999999999997</v>
      </c>
      <c r="DY24" s="13">
        <v>42.4</v>
      </c>
      <c r="DZ24" s="13">
        <v>37.9</v>
      </c>
      <c r="EA24" s="13">
        <v>48.6</v>
      </c>
      <c r="EB24" s="170">
        <v>37</v>
      </c>
      <c r="EC24" s="170">
        <v>47.6</v>
      </c>
      <c r="ED24" s="182">
        <f t="shared" si="0"/>
        <v>465.6</v>
      </c>
      <c r="EE24" s="182">
        <f t="shared" si="1"/>
        <v>508</v>
      </c>
      <c r="EF24" s="182">
        <f t="shared" si="2"/>
        <v>560</v>
      </c>
      <c r="EG24" s="174">
        <v>33.299999999999997</v>
      </c>
      <c r="EH24" s="13">
        <v>36.700000000000003</v>
      </c>
      <c r="EI24" s="185">
        <v>32.799999999999997</v>
      </c>
      <c r="EJ24" s="13">
        <v>27.8</v>
      </c>
      <c r="EK24" s="194">
        <v>42.6</v>
      </c>
      <c r="EL24" s="191">
        <v>37.9</v>
      </c>
      <c r="EM24" s="191">
        <v>32.9</v>
      </c>
      <c r="EN24" s="191">
        <v>43.5</v>
      </c>
      <c r="EO24" s="191">
        <v>46.2</v>
      </c>
      <c r="EP24" s="191">
        <v>43.5</v>
      </c>
      <c r="EQ24" s="191">
        <v>45.1</v>
      </c>
      <c r="ER24" s="191">
        <v>43.3</v>
      </c>
      <c r="ES24" s="171">
        <v>38.799999999999997</v>
      </c>
      <c r="ET24" s="146">
        <v>36.5</v>
      </c>
      <c r="EU24" s="147">
        <v>30.3</v>
      </c>
      <c r="EV24" s="147">
        <v>40.1</v>
      </c>
      <c r="EW24" s="146">
        <v>38.5</v>
      </c>
      <c r="EX24" s="146">
        <v>40.6</v>
      </c>
      <c r="EY24" s="182">
        <v>48.2</v>
      </c>
      <c r="EZ24" s="146">
        <v>50.7</v>
      </c>
      <c r="FA24" s="146">
        <v>42.7</v>
      </c>
      <c r="FB24" s="146">
        <v>48.1</v>
      </c>
      <c r="FC24" s="146">
        <v>44.6</v>
      </c>
      <c r="FD24" s="191">
        <v>48.9</v>
      </c>
      <c r="FE24" s="171">
        <v>39.6</v>
      </c>
      <c r="FF24" s="146">
        <v>37.5</v>
      </c>
      <c r="FG24" s="147">
        <v>37.200000000000003</v>
      </c>
      <c r="FH24" s="147">
        <v>46.2</v>
      </c>
      <c r="FI24" s="146">
        <v>43.4</v>
      </c>
      <c r="FJ24" s="146">
        <v>44.6</v>
      </c>
      <c r="FK24" s="182">
        <v>52.1</v>
      </c>
      <c r="FL24" s="146">
        <v>56.5</v>
      </c>
      <c r="FM24" s="146">
        <v>51.3</v>
      </c>
      <c r="FN24" s="146">
        <v>53</v>
      </c>
      <c r="FO24" s="146">
        <v>49.5</v>
      </c>
      <c r="FP24" s="191">
        <v>49.1</v>
      </c>
    </row>
    <row r="25" spans="1:172" ht="13.2" x14ac:dyDescent="0.25">
      <c r="A25" s="66" t="s">
        <v>33</v>
      </c>
      <c r="B25" s="57">
        <v>18406</v>
      </c>
      <c r="C25" s="21">
        <v>14485</v>
      </c>
      <c r="D25" s="21">
        <v>21134</v>
      </c>
      <c r="E25" s="21">
        <v>16640</v>
      </c>
      <c r="F25" s="21">
        <v>23592</v>
      </c>
      <c r="G25" s="21">
        <v>17453</v>
      </c>
      <c r="H25" s="21">
        <v>17726</v>
      </c>
      <c r="I25" s="21">
        <v>15145</v>
      </c>
      <c r="J25" s="21">
        <v>17742</v>
      </c>
      <c r="K25" s="21">
        <v>19013</v>
      </c>
      <c r="L25" s="21">
        <v>15235</v>
      </c>
      <c r="M25" s="21">
        <v>11516</v>
      </c>
      <c r="N25" s="21">
        <v>10111</v>
      </c>
      <c r="O25" s="21">
        <v>9294</v>
      </c>
      <c r="P25" s="21">
        <v>11695</v>
      </c>
      <c r="Q25" s="21">
        <v>11495</v>
      </c>
      <c r="R25" s="21">
        <v>11252</v>
      </c>
      <c r="S25" s="21">
        <v>14318</v>
      </c>
      <c r="T25" s="21">
        <v>16104</v>
      </c>
      <c r="U25" s="32">
        <v>13205</v>
      </c>
      <c r="V25" s="32">
        <v>12669</v>
      </c>
      <c r="W25" s="32">
        <v>14274</v>
      </c>
      <c r="X25" s="32">
        <v>14836</v>
      </c>
      <c r="Y25" s="32">
        <v>9343</v>
      </c>
      <c r="Z25" s="21">
        <v>6816</v>
      </c>
      <c r="AA25" s="21">
        <v>7805</v>
      </c>
      <c r="AB25" s="21">
        <v>9352</v>
      </c>
      <c r="AC25" s="21">
        <v>11670</v>
      </c>
      <c r="AD25" s="21">
        <v>2561</v>
      </c>
      <c r="AE25" s="21">
        <v>12005</v>
      </c>
      <c r="AF25" s="21">
        <v>14544</v>
      </c>
      <c r="AG25" s="32">
        <v>11269</v>
      </c>
      <c r="AH25" s="32">
        <v>11893</v>
      </c>
      <c r="AI25" s="32">
        <v>13816</v>
      </c>
      <c r="AJ25" s="32">
        <v>11651</v>
      </c>
      <c r="AK25" s="32">
        <v>11260</v>
      </c>
      <c r="AL25" s="21">
        <v>7988</v>
      </c>
      <c r="AM25" s="21">
        <v>9391</v>
      </c>
      <c r="AN25" s="21">
        <v>9492</v>
      </c>
      <c r="AO25" s="21">
        <v>11038</v>
      </c>
      <c r="AP25" s="21">
        <v>10985</v>
      </c>
      <c r="AQ25" s="21">
        <v>11680</v>
      </c>
      <c r="AR25" s="21">
        <v>14058</v>
      </c>
      <c r="AS25" s="21">
        <v>10105</v>
      </c>
      <c r="AT25" s="21">
        <v>11902</v>
      </c>
      <c r="AU25" s="21">
        <v>11227</v>
      </c>
      <c r="AV25" s="21">
        <v>9667</v>
      </c>
      <c r="AW25" s="21">
        <v>9300</v>
      </c>
      <c r="AX25" s="21">
        <v>10069</v>
      </c>
      <c r="AY25" s="21">
        <v>8480</v>
      </c>
      <c r="AZ25" s="21">
        <v>9966</v>
      </c>
      <c r="BA25" s="21">
        <v>9065</v>
      </c>
      <c r="BB25" s="21">
        <v>12941</v>
      </c>
      <c r="BC25" s="21">
        <v>12215</v>
      </c>
      <c r="BD25" s="21">
        <v>12061</v>
      </c>
      <c r="BE25" s="21">
        <v>12103</v>
      </c>
      <c r="BF25" s="21">
        <v>12827</v>
      </c>
      <c r="BG25" s="21">
        <v>9776</v>
      </c>
      <c r="BH25" s="21">
        <v>11262</v>
      </c>
      <c r="BI25" s="21">
        <v>10003</v>
      </c>
      <c r="BJ25" s="29">
        <v>9091</v>
      </c>
      <c r="BK25" s="29">
        <v>6551</v>
      </c>
      <c r="BL25" s="29">
        <v>8612</v>
      </c>
      <c r="BM25" s="29">
        <v>8792</v>
      </c>
      <c r="BN25" s="29">
        <v>9392</v>
      </c>
      <c r="BO25" s="29">
        <v>9776</v>
      </c>
      <c r="BP25" s="29">
        <v>11396</v>
      </c>
      <c r="BQ25" s="29">
        <v>12273</v>
      </c>
      <c r="BR25" s="29">
        <v>8207</v>
      </c>
      <c r="BS25" s="29">
        <v>11724</v>
      </c>
      <c r="BT25" s="29">
        <v>10777</v>
      </c>
      <c r="BU25" s="29">
        <v>10326</v>
      </c>
      <c r="BV25" s="29">
        <v>8065</v>
      </c>
      <c r="BW25" s="29">
        <v>7663</v>
      </c>
      <c r="BX25" s="29">
        <v>9039</v>
      </c>
      <c r="BY25" s="29">
        <v>8504</v>
      </c>
      <c r="BZ25" s="29">
        <v>11628</v>
      </c>
      <c r="CA25" s="29">
        <v>10212</v>
      </c>
      <c r="CB25" s="29">
        <v>11517</v>
      </c>
      <c r="CC25" s="29">
        <v>11383</v>
      </c>
      <c r="CD25" s="29">
        <v>11221</v>
      </c>
      <c r="CE25" s="29">
        <v>12317</v>
      </c>
      <c r="CF25" s="29">
        <v>11316</v>
      </c>
      <c r="CG25" s="29">
        <v>8610</v>
      </c>
      <c r="CH25" s="39">
        <v>8771</v>
      </c>
      <c r="CI25" s="26">
        <v>8541</v>
      </c>
      <c r="CJ25" s="26">
        <v>9406</v>
      </c>
      <c r="CK25" s="26">
        <v>7865</v>
      </c>
      <c r="CL25" s="26">
        <v>9908</v>
      </c>
      <c r="CM25" s="26">
        <v>9469</v>
      </c>
      <c r="CN25" s="26">
        <v>10775</v>
      </c>
      <c r="CO25" s="26">
        <v>10249</v>
      </c>
      <c r="CP25" s="26">
        <v>11473</v>
      </c>
      <c r="CQ25" s="26">
        <v>11659</v>
      </c>
      <c r="CR25" s="26">
        <v>9334</v>
      </c>
      <c r="CS25" s="79">
        <v>9588</v>
      </c>
      <c r="CT25" s="90">
        <v>7834</v>
      </c>
      <c r="CU25" s="26">
        <v>8414</v>
      </c>
      <c r="CV25" s="17">
        <v>9353</v>
      </c>
      <c r="CW25" s="27">
        <v>7751</v>
      </c>
      <c r="CX25" s="26">
        <v>9196</v>
      </c>
      <c r="CY25" s="17">
        <v>11245</v>
      </c>
      <c r="CZ25" s="17">
        <v>13435</v>
      </c>
      <c r="DA25" s="17">
        <v>10077</v>
      </c>
      <c r="DB25" s="17">
        <v>10158</v>
      </c>
      <c r="DC25" s="17">
        <v>11551</v>
      </c>
      <c r="DD25" s="17">
        <v>10100</v>
      </c>
      <c r="DE25" s="102">
        <v>11096</v>
      </c>
      <c r="DF25" s="107">
        <v>9179</v>
      </c>
      <c r="DG25" s="26">
        <v>7718</v>
      </c>
      <c r="DH25" s="17">
        <v>6229</v>
      </c>
      <c r="DI25" s="27">
        <v>7138</v>
      </c>
      <c r="DJ25" s="26">
        <v>8629</v>
      </c>
      <c r="DK25" s="17">
        <v>10541</v>
      </c>
      <c r="DL25" s="17">
        <v>8359</v>
      </c>
      <c r="DM25" s="17">
        <v>8964</v>
      </c>
      <c r="DN25" s="17">
        <v>9081</v>
      </c>
      <c r="DO25" s="17">
        <v>10456</v>
      </c>
      <c r="DP25" s="17">
        <v>9444</v>
      </c>
      <c r="DQ25" s="102">
        <v>8915</v>
      </c>
      <c r="DR25" s="145">
        <v>8.9</v>
      </c>
      <c r="DS25" s="146">
        <v>6</v>
      </c>
      <c r="DT25" s="146">
        <v>11</v>
      </c>
      <c r="DU25" s="146">
        <v>12.3</v>
      </c>
      <c r="DV25" s="146">
        <v>9.9</v>
      </c>
      <c r="DW25" s="146">
        <v>14.2</v>
      </c>
      <c r="DX25" s="146">
        <v>11.2</v>
      </c>
      <c r="DY25" s="146">
        <v>13.5</v>
      </c>
      <c r="DZ25" s="146">
        <v>11.7</v>
      </c>
      <c r="EA25" s="146">
        <v>13.9</v>
      </c>
      <c r="EB25" s="147">
        <v>10.6</v>
      </c>
      <c r="EC25" s="147">
        <v>14.1</v>
      </c>
      <c r="ED25" s="182">
        <f t="shared" si="0"/>
        <v>132</v>
      </c>
      <c r="EE25" s="182">
        <f t="shared" si="1"/>
        <v>142.69999999999999</v>
      </c>
      <c r="EF25" s="182">
        <f t="shared" si="2"/>
        <v>156.29999999999998</v>
      </c>
      <c r="EG25" s="171">
        <v>8.8000000000000007</v>
      </c>
      <c r="EH25" s="146">
        <v>9.1999999999999993</v>
      </c>
      <c r="EI25" s="182">
        <v>9.3000000000000007</v>
      </c>
      <c r="EJ25" s="146">
        <v>8</v>
      </c>
      <c r="EK25" s="191">
        <v>10.4</v>
      </c>
      <c r="EL25" s="191">
        <v>11.2</v>
      </c>
      <c r="EM25" s="191">
        <v>9.5</v>
      </c>
      <c r="EN25" s="191">
        <v>15.6</v>
      </c>
      <c r="EO25" s="191">
        <v>13</v>
      </c>
      <c r="EP25" s="191">
        <v>10.6</v>
      </c>
      <c r="EQ25" s="191">
        <v>12.9</v>
      </c>
      <c r="ER25" s="191">
        <v>13.5</v>
      </c>
      <c r="ES25" s="171">
        <v>9.6999999999999993</v>
      </c>
      <c r="ET25" s="146">
        <v>9.4</v>
      </c>
      <c r="EU25" s="147">
        <v>7.8</v>
      </c>
      <c r="EV25" s="147">
        <v>11.8</v>
      </c>
      <c r="EW25" s="146">
        <v>11</v>
      </c>
      <c r="EX25" s="146">
        <v>12</v>
      </c>
      <c r="EY25" s="182">
        <v>14</v>
      </c>
      <c r="EZ25" s="146">
        <v>13.5</v>
      </c>
      <c r="FA25" s="146">
        <v>12.8</v>
      </c>
      <c r="FB25" s="146">
        <v>14.9</v>
      </c>
      <c r="FC25" s="146">
        <v>13.2</v>
      </c>
      <c r="FD25" s="191">
        <v>12.6</v>
      </c>
      <c r="FE25" s="171">
        <v>11.5</v>
      </c>
      <c r="FF25" s="146">
        <v>12.4</v>
      </c>
      <c r="FG25" s="147">
        <v>9.1999999999999993</v>
      </c>
      <c r="FH25" s="147">
        <v>11.6</v>
      </c>
      <c r="FI25" s="146">
        <v>12.9</v>
      </c>
      <c r="FJ25" s="146">
        <v>12</v>
      </c>
      <c r="FK25" s="182">
        <v>15.8</v>
      </c>
      <c r="FL25" s="146">
        <v>15.9</v>
      </c>
      <c r="FM25" s="146">
        <v>11.7</v>
      </c>
      <c r="FN25" s="146">
        <v>15.7</v>
      </c>
      <c r="FO25" s="146">
        <v>14.1</v>
      </c>
      <c r="FP25" s="191">
        <v>13.5</v>
      </c>
    </row>
    <row r="26" spans="1:172" ht="13.2" x14ac:dyDescent="0.25">
      <c r="A26" s="66"/>
      <c r="B26" s="57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32"/>
      <c r="V26" s="32"/>
      <c r="W26" s="32"/>
      <c r="X26" s="32"/>
      <c r="Y26" s="32"/>
      <c r="Z26" s="21"/>
      <c r="AA26" s="21"/>
      <c r="AB26" s="21"/>
      <c r="AC26" s="21"/>
      <c r="AD26" s="21"/>
      <c r="AE26" s="21"/>
      <c r="AF26" s="21"/>
      <c r="AG26" s="32"/>
      <c r="AH26" s="32"/>
      <c r="AI26" s="32"/>
      <c r="AJ26" s="32"/>
      <c r="AK26" s="32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>
        <f>BV24-BV25</f>
        <v>20040</v>
      </c>
      <c r="BW26" s="29">
        <f t="shared" ref="BW26:CG26" si="4">BW24-BW25</f>
        <v>25854</v>
      </c>
      <c r="BX26" s="29">
        <f t="shared" si="4"/>
        <v>33211</v>
      </c>
      <c r="BY26" s="29">
        <f t="shared" si="4"/>
        <v>25172</v>
      </c>
      <c r="BZ26" s="29">
        <f t="shared" si="4"/>
        <v>28238</v>
      </c>
      <c r="CA26" s="29">
        <f t="shared" si="4"/>
        <v>27161</v>
      </c>
      <c r="CB26" s="29">
        <f t="shared" si="4"/>
        <v>28544</v>
      </c>
      <c r="CC26" s="29">
        <f t="shared" si="4"/>
        <v>33408</v>
      </c>
      <c r="CD26" s="29">
        <f t="shared" si="4"/>
        <v>29337</v>
      </c>
      <c r="CE26" s="29">
        <f t="shared" si="4"/>
        <v>33360</v>
      </c>
      <c r="CF26" s="29">
        <f t="shared" si="4"/>
        <v>31783</v>
      </c>
      <c r="CG26" s="29">
        <f t="shared" si="4"/>
        <v>26497</v>
      </c>
      <c r="CH26" s="39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79"/>
      <c r="CT26" s="90"/>
      <c r="CU26" s="17"/>
      <c r="CV26" s="17"/>
      <c r="CW26" s="27"/>
      <c r="CX26" s="26"/>
      <c r="CY26" s="17"/>
      <c r="CZ26" s="17"/>
      <c r="DA26" s="17"/>
      <c r="DB26" s="17"/>
      <c r="DC26" s="17"/>
      <c r="DD26" s="17"/>
      <c r="DE26" s="102"/>
      <c r="DF26" s="107"/>
      <c r="DG26" s="26"/>
      <c r="DH26" s="17"/>
      <c r="DI26" s="27"/>
      <c r="DJ26" s="26"/>
      <c r="DK26" s="17"/>
      <c r="DL26" s="17"/>
      <c r="DM26" s="17"/>
      <c r="DN26" s="17"/>
      <c r="DO26" s="17"/>
      <c r="DP26" s="17"/>
      <c r="DQ26" s="102"/>
      <c r="DR26" s="142"/>
      <c r="DS26" s="13"/>
      <c r="DT26" s="13"/>
      <c r="DU26" s="13"/>
      <c r="DV26" s="13"/>
      <c r="DW26" s="13"/>
      <c r="DX26" s="13"/>
      <c r="DY26" s="13"/>
      <c r="DZ26" s="13"/>
      <c r="EA26" s="13"/>
      <c r="EB26" s="136"/>
      <c r="EC26" s="136"/>
      <c r="ED26" s="229"/>
      <c r="EE26" s="229"/>
      <c r="EF26" s="229"/>
      <c r="EG26" s="5"/>
      <c r="EH26" s="9"/>
      <c r="EJ26" s="9"/>
      <c r="EK26" s="10"/>
      <c r="EL26" s="10"/>
      <c r="EM26" s="10"/>
      <c r="EN26" s="10"/>
      <c r="EO26" s="10"/>
      <c r="EP26" s="10"/>
      <c r="EQ26" s="10"/>
      <c r="ER26" s="10"/>
      <c r="ES26" s="5"/>
      <c r="ET26" s="9"/>
      <c r="EU26" s="8"/>
      <c r="EV26" s="8"/>
      <c r="EW26" s="9"/>
      <c r="EX26" s="9"/>
      <c r="EZ26" s="9"/>
      <c r="FA26" s="9"/>
      <c r="FB26" s="9"/>
      <c r="FC26" s="9"/>
      <c r="FD26" s="10"/>
      <c r="FE26" s="5"/>
      <c r="FF26" s="9"/>
      <c r="FG26" s="8"/>
      <c r="FH26" s="8"/>
      <c r="FI26" s="9"/>
      <c r="FJ26" s="9"/>
      <c r="FL26" s="9"/>
      <c r="FM26" s="9"/>
      <c r="FN26" s="9"/>
      <c r="FO26" s="9"/>
      <c r="FP26" s="10"/>
    </row>
    <row r="27" spans="1:172" ht="26.4" x14ac:dyDescent="0.25">
      <c r="A27" s="65" t="s">
        <v>34</v>
      </c>
      <c r="B27" s="56">
        <v>37430</v>
      </c>
      <c r="C27" s="13">
        <v>41428</v>
      </c>
      <c r="D27" s="13">
        <v>38979</v>
      </c>
      <c r="E27" s="13">
        <v>35680</v>
      </c>
      <c r="F27" s="13">
        <v>37415</v>
      </c>
      <c r="G27" s="13">
        <v>26688</v>
      </c>
      <c r="H27" s="13">
        <v>20174</v>
      </c>
      <c r="I27" s="13">
        <v>27645</v>
      </c>
      <c r="J27" s="13">
        <v>22164</v>
      </c>
      <c r="K27" s="13">
        <v>20922</v>
      </c>
      <c r="L27" s="13">
        <v>29998</v>
      </c>
      <c r="M27" s="13">
        <v>24800</v>
      </c>
      <c r="N27" s="13">
        <v>24092</v>
      </c>
      <c r="O27" s="13">
        <v>20702</v>
      </c>
      <c r="P27" s="13">
        <v>51415</v>
      </c>
      <c r="Q27" s="13">
        <v>25995</v>
      </c>
      <c r="R27" s="13">
        <v>40219</v>
      </c>
      <c r="S27" s="13">
        <v>28930</v>
      </c>
      <c r="T27" s="13">
        <v>29796</v>
      </c>
      <c r="U27" s="31">
        <v>59322</v>
      </c>
      <c r="V27" s="31">
        <v>31433</v>
      </c>
      <c r="W27" s="31">
        <v>34189</v>
      </c>
      <c r="X27" s="31">
        <v>31669</v>
      </c>
      <c r="Y27" s="31">
        <v>42748</v>
      </c>
      <c r="Z27" s="13">
        <v>31178</v>
      </c>
      <c r="AA27" s="13">
        <v>28733</v>
      </c>
      <c r="AB27" s="13">
        <v>29945</v>
      </c>
      <c r="AC27" s="13">
        <v>48111</v>
      </c>
      <c r="AD27" s="13">
        <v>6583</v>
      </c>
      <c r="AE27" s="13">
        <v>32593</v>
      </c>
      <c r="AF27" s="13">
        <v>42826</v>
      </c>
      <c r="AG27" s="31">
        <v>36595</v>
      </c>
      <c r="AH27" s="31">
        <v>38448</v>
      </c>
      <c r="AI27" s="31">
        <v>50113</v>
      </c>
      <c r="AJ27" s="31">
        <v>40447</v>
      </c>
      <c r="AK27" s="31">
        <v>43488</v>
      </c>
      <c r="AL27" s="13">
        <v>33410</v>
      </c>
      <c r="AM27" s="13">
        <v>36659</v>
      </c>
      <c r="AN27" s="13">
        <v>34117</v>
      </c>
      <c r="AO27" s="13">
        <v>101627</v>
      </c>
      <c r="AP27" s="13">
        <v>41967</v>
      </c>
      <c r="AQ27" s="13">
        <v>89409</v>
      </c>
      <c r="AR27" s="13">
        <v>38274</v>
      </c>
      <c r="AS27" s="13">
        <v>33135</v>
      </c>
      <c r="AT27" s="13">
        <v>38184</v>
      </c>
      <c r="AU27" s="13">
        <v>38440</v>
      </c>
      <c r="AV27" s="13">
        <v>38711</v>
      </c>
      <c r="AW27" s="13">
        <v>55513</v>
      </c>
      <c r="AX27" s="13">
        <v>34919</v>
      </c>
      <c r="AY27" s="13">
        <v>57431</v>
      </c>
      <c r="AZ27" s="13">
        <v>39803</v>
      </c>
      <c r="BA27" s="13">
        <v>40180</v>
      </c>
      <c r="BB27" s="13">
        <v>40108</v>
      </c>
      <c r="BC27" s="13">
        <v>45770</v>
      </c>
      <c r="BD27" s="13">
        <v>38805</v>
      </c>
      <c r="BE27" s="13">
        <v>41381</v>
      </c>
      <c r="BF27" s="13">
        <v>48716</v>
      </c>
      <c r="BG27" s="13">
        <v>55682</v>
      </c>
      <c r="BH27" s="13">
        <v>50526</v>
      </c>
      <c r="BI27" s="13">
        <v>65807</v>
      </c>
      <c r="BJ27" s="28">
        <v>40092</v>
      </c>
      <c r="BK27" s="28">
        <v>37128</v>
      </c>
      <c r="BL27" s="28">
        <v>40654</v>
      </c>
      <c r="BM27" s="28">
        <v>41643</v>
      </c>
      <c r="BN27" s="28">
        <v>50918</v>
      </c>
      <c r="BO27" s="28">
        <v>67366</v>
      </c>
      <c r="BP27" s="28">
        <v>46344</v>
      </c>
      <c r="BQ27" s="28">
        <v>50050</v>
      </c>
      <c r="BR27" s="28">
        <v>46796</v>
      </c>
      <c r="BS27" s="28">
        <v>49757</v>
      </c>
      <c r="BT27" s="28">
        <v>64423</v>
      </c>
      <c r="BU27" s="28">
        <v>55921</v>
      </c>
      <c r="BV27" s="28">
        <v>43104</v>
      </c>
      <c r="BW27" s="28">
        <v>43833</v>
      </c>
      <c r="BX27" s="28">
        <v>57632</v>
      </c>
      <c r="BY27" s="28">
        <v>66112</v>
      </c>
      <c r="BZ27" s="28">
        <v>71512</v>
      </c>
      <c r="CA27" s="28">
        <v>50878</v>
      </c>
      <c r="CB27" s="28">
        <v>69481</v>
      </c>
      <c r="CC27" s="20">
        <v>55145</v>
      </c>
      <c r="CD27" s="20">
        <v>50447</v>
      </c>
      <c r="CE27" s="20">
        <v>58472</v>
      </c>
      <c r="CF27" s="20">
        <v>75512</v>
      </c>
      <c r="CG27" s="20">
        <v>45923</v>
      </c>
      <c r="CH27" s="38">
        <v>60492</v>
      </c>
      <c r="CI27" s="24">
        <v>39840</v>
      </c>
      <c r="CJ27" s="24">
        <v>44650</v>
      </c>
      <c r="CK27" s="24">
        <v>41222</v>
      </c>
      <c r="CL27" s="24">
        <v>47510</v>
      </c>
      <c r="CM27" s="24">
        <v>51271</v>
      </c>
      <c r="CN27" s="24">
        <v>44813</v>
      </c>
      <c r="CO27" s="24">
        <v>46490</v>
      </c>
      <c r="CP27" s="24">
        <v>44376</v>
      </c>
      <c r="CQ27" s="24">
        <v>53476</v>
      </c>
      <c r="CR27" s="24">
        <v>42553</v>
      </c>
      <c r="CS27" s="78">
        <v>52112</v>
      </c>
      <c r="CT27" s="89">
        <v>37435</v>
      </c>
      <c r="CU27" s="24">
        <v>48686</v>
      </c>
      <c r="CV27" s="20">
        <v>38284</v>
      </c>
      <c r="CW27" s="25">
        <v>61944</v>
      </c>
      <c r="CX27" s="24">
        <v>57295</v>
      </c>
      <c r="CY27" s="20">
        <v>57068</v>
      </c>
      <c r="CZ27" s="20">
        <v>97215</v>
      </c>
      <c r="DA27" s="20">
        <v>51416</v>
      </c>
      <c r="DB27" s="20">
        <v>66593</v>
      </c>
      <c r="DC27" s="20">
        <v>66001</v>
      </c>
      <c r="DD27" s="20">
        <v>63126</v>
      </c>
      <c r="DE27" s="101">
        <v>81436</v>
      </c>
      <c r="DF27" s="106">
        <v>53579</v>
      </c>
      <c r="DG27" s="24">
        <v>40987</v>
      </c>
      <c r="DH27" s="20">
        <v>57560</v>
      </c>
      <c r="DI27" s="25">
        <v>54150</v>
      </c>
      <c r="DJ27" s="24">
        <v>51759</v>
      </c>
      <c r="DK27" s="20">
        <v>65990</v>
      </c>
      <c r="DL27" s="20">
        <v>49925</v>
      </c>
      <c r="DM27" s="20">
        <v>42970</v>
      </c>
      <c r="DN27" s="20">
        <v>36796</v>
      </c>
      <c r="DO27" s="20">
        <v>54813</v>
      </c>
      <c r="DP27" s="20">
        <v>41801</v>
      </c>
      <c r="DQ27" s="101">
        <v>54606</v>
      </c>
      <c r="DR27" s="145">
        <v>58.3</v>
      </c>
      <c r="DS27" s="146">
        <v>40.4</v>
      </c>
      <c r="DT27" s="146">
        <v>51.5</v>
      </c>
      <c r="DU27" s="146">
        <v>45.4</v>
      </c>
      <c r="DV27" s="146">
        <v>52</v>
      </c>
      <c r="DW27" s="146">
        <v>46</v>
      </c>
      <c r="DX27" s="146">
        <v>48.9</v>
      </c>
      <c r="DY27" s="146">
        <v>51.3</v>
      </c>
      <c r="DZ27" s="146">
        <v>53.6</v>
      </c>
      <c r="EA27" s="146">
        <v>57.2</v>
      </c>
      <c r="EB27" s="147">
        <v>53</v>
      </c>
      <c r="EC27" s="147">
        <v>67.8</v>
      </c>
      <c r="ED27" s="182">
        <f t="shared" si="0"/>
        <v>837.09999999999991</v>
      </c>
      <c r="EE27" s="182">
        <f t="shared" si="1"/>
        <v>763</v>
      </c>
      <c r="EF27" s="182">
        <f t="shared" si="2"/>
        <v>1824.2</v>
      </c>
      <c r="EG27" s="171">
        <v>59.1</v>
      </c>
      <c r="EH27" s="146">
        <v>55.9</v>
      </c>
      <c r="EI27" s="182">
        <v>50.8</v>
      </c>
      <c r="EJ27" s="146">
        <v>56.4</v>
      </c>
      <c r="EK27" s="191">
        <v>61.8</v>
      </c>
      <c r="EL27" s="191">
        <v>67.5</v>
      </c>
      <c r="EM27" s="191">
        <v>54.9</v>
      </c>
      <c r="EN27" s="191">
        <v>76.8</v>
      </c>
      <c r="EO27" s="191">
        <v>83.2</v>
      </c>
      <c r="EP27" s="191">
        <v>62.5</v>
      </c>
      <c r="EQ27" s="191">
        <v>65.8</v>
      </c>
      <c r="ER27" s="191">
        <v>142.4</v>
      </c>
      <c r="ES27" s="171">
        <v>54.7</v>
      </c>
      <c r="ET27" s="146">
        <v>48.3</v>
      </c>
      <c r="EU27" s="147">
        <v>59.8</v>
      </c>
      <c r="EV27" s="147">
        <v>53</v>
      </c>
      <c r="EW27" s="146">
        <v>69.5</v>
      </c>
      <c r="EX27" s="146">
        <v>79.8</v>
      </c>
      <c r="EY27" s="182">
        <v>64.5</v>
      </c>
      <c r="EZ27" s="146">
        <v>68.400000000000006</v>
      </c>
      <c r="FA27" s="146">
        <v>59.6</v>
      </c>
      <c r="FB27" s="146">
        <v>66</v>
      </c>
      <c r="FC27" s="146">
        <v>59.1</v>
      </c>
      <c r="FD27" s="191">
        <v>80.3</v>
      </c>
      <c r="FE27" s="171">
        <v>74.7</v>
      </c>
      <c r="FF27" s="146">
        <v>56.6</v>
      </c>
      <c r="FG27" s="147">
        <v>301.8</v>
      </c>
      <c r="FH27" s="147">
        <v>82.3</v>
      </c>
      <c r="FI27" s="146">
        <v>351</v>
      </c>
      <c r="FJ27" s="146">
        <v>86.4</v>
      </c>
      <c r="FK27" s="182">
        <v>125.6</v>
      </c>
      <c r="FL27" s="146">
        <v>108.4</v>
      </c>
      <c r="FM27" s="146">
        <v>82.8</v>
      </c>
      <c r="FN27" s="146">
        <v>107.4</v>
      </c>
      <c r="FO27" s="146">
        <v>354.5</v>
      </c>
      <c r="FP27" s="191">
        <v>92.7</v>
      </c>
    </row>
    <row r="28" spans="1:172" ht="13.2" x14ac:dyDescent="0.25">
      <c r="A28" s="66" t="s">
        <v>36</v>
      </c>
      <c r="B28" s="57">
        <v>4840</v>
      </c>
      <c r="C28" s="21">
        <v>3556</v>
      </c>
      <c r="D28" s="21">
        <v>4957</v>
      </c>
      <c r="E28" s="21">
        <v>4718</v>
      </c>
      <c r="F28" s="21">
        <v>7639</v>
      </c>
      <c r="G28" s="21">
        <v>3319</v>
      </c>
      <c r="H28" s="21">
        <v>4800</v>
      </c>
      <c r="I28" s="21">
        <v>3289</v>
      </c>
      <c r="J28" s="21">
        <v>3181</v>
      </c>
      <c r="K28" s="21">
        <v>3271</v>
      </c>
      <c r="L28" s="21">
        <v>3626</v>
      </c>
      <c r="M28" s="21">
        <v>3357</v>
      </c>
      <c r="N28" s="21">
        <v>3721</v>
      </c>
      <c r="O28" s="21">
        <v>4170</v>
      </c>
      <c r="P28" s="21">
        <v>5580</v>
      </c>
      <c r="Q28" s="21">
        <v>4207</v>
      </c>
      <c r="R28" s="21">
        <v>5454</v>
      </c>
      <c r="S28" s="21">
        <v>4334</v>
      </c>
      <c r="T28" s="21">
        <v>4537</v>
      </c>
      <c r="U28" s="32">
        <v>4867</v>
      </c>
      <c r="V28" s="32">
        <v>5813</v>
      </c>
      <c r="W28" s="32">
        <v>5922</v>
      </c>
      <c r="X28" s="32">
        <v>4685</v>
      </c>
      <c r="Y28" s="32">
        <v>4993</v>
      </c>
      <c r="Z28" s="21">
        <v>4879</v>
      </c>
      <c r="AA28" s="21">
        <v>7320</v>
      </c>
      <c r="AB28" s="21">
        <v>4903</v>
      </c>
      <c r="AC28" s="21">
        <v>5544</v>
      </c>
      <c r="AD28" s="21">
        <v>866</v>
      </c>
      <c r="AE28" s="21">
        <v>5562</v>
      </c>
      <c r="AF28" s="21">
        <v>4511</v>
      </c>
      <c r="AG28" s="32">
        <v>5276</v>
      </c>
      <c r="AH28" s="32">
        <v>5261</v>
      </c>
      <c r="AI28" s="32">
        <v>5956</v>
      </c>
      <c r="AJ28" s="32">
        <v>7128</v>
      </c>
      <c r="AK28" s="32">
        <v>6396</v>
      </c>
      <c r="AL28" s="21">
        <v>5318</v>
      </c>
      <c r="AM28" s="21">
        <v>4655</v>
      </c>
      <c r="AN28" s="21">
        <v>6239</v>
      </c>
      <c r="AO28" s="21">
        <v>6489</v>
      </c>
      <c r="AP28" s="21">
        <v>7182</v>
      </c>
      <c r="AQ28" s="21">
        <v>7134</v>
      </c>
      <c r="AR28" s="21">
        <v>7536</v>
      </c>
      <c r="AS28" s="21">
        <v>6302</v>
      </c>
      <c r="AT28" s="21">
        <v>6341</v>
      </c>
      <c r="AU28" s="21">
        <v>5728</v>
      </c>
      <c r="AV28" s="21">
        <v>5646</v>
      </c>
      <c r="AW28" s="21">
        <v>6663</v>
      </c>
      <c r="AX28" s="21">
        <v>5155</v>
      </c>
      <c r="AY28" s="21">
        <v>5857</v>
      </c>
      <c r="AZ28" s="21">
        <v>5030</v>
      </c>
      <c r="BA28" s="21">
        <v>7025</v>
      </c>
      <c r="BB28" s="21">
        <v>7309</v>
      </c>
      <c r="BC28" s="21">
        <v>6723</v>
      </c>
      <c r="BD28" s="21">
        <v>5707</v>
      </c>
      <c r="BE28" s="21">
        <v>7284</v>
      </c>
      <c r="BF28" s="21">
        <v>7155</v>
      </c>
      <c r="BG28" s="21">
        <v>6719</v>
      </c>
      <c r="BH28" s="21">
        <v>15560</v>
      </c>
      <c r="BI28" s="21">
        <v>11078</v>
      </c>
      <c r="BJ28" s="29">
        <v>6220</v>
      </c>
      <c r="BK28" s="29">
        <v>7118</v>
      </c>
      <c r="BL28" s="29">
        <v>6859</v>
      </c>
      <c r="BM28" s="29">
        <v>7185</v>
      </c>
      <c r="BN28" s="29">
        <v>8655</v>
      </c>
      <c r="BO28" s="29">
        <v>7912</v>
      </c>
      <c r="BP28" s="29">
        <v>10566</v>
      </c>
      <c r="BQ28" s="29">
        <v>8781</v>
      </c>
      <c r="BR28" s="29">
        <v>6981</v>
      </c>
      <c r="BS28" s="29">
        <v>7794</v>
      </c>
      <c r="BT28" s="29">
        <v>8179</v>
      </c>
      <c r="BU28" s="29">
        <v>8741</v>
      </c>
      <c r="BV28" s="29">
        <v>6502</v>
      </c>
      <c r="BW28" s="29">
        <v>8255</v>
      </c>
      <c r="BX28" s="29">
        <v>7383</v>
      </c>
      <c r="BY28" s="29">
        <v>7544</v>
      </c>
      <c r="BZ28" s="29">
        <v>27018</v>
      </c>
      <c r="CA28" s="29">
        <v>8506</v>
      </c>
      <c r="CB28" s="29">
        <v>7145</v>
      </c>
      <c r="CC28" s="17">
        <v>8880</v>
      </c>
      <c r="CD28" s="17">
        <v>7232</v>
      </c>
      <c r="CE28" s="17">
        <v>7130</v>
      </c>
      <c r="CF28" s="17">
        <v>21193</v>
      </c>
      <c r="CG28" s="17">
        <v>10476</v>
      </c>
      <c r="CH28" s="39">
        <v>8058</v>
      </c>
      <c r="CI28" s="26">
        <v>5023</v>
      </c>
      <c r="CJ28" s="26">
        <v>9241</v>
      </c>
      <c r="CK28" s="26">
        <v>6291</v>
      </c>
      <c r="CL28" s="26">
        <v>7163</v>
      </c>
      <c r="CM28" s="26">
        <v>5636</v>
      </c>
      <c r="CN28" s="26">
        <v>5644</v>
      </c>
      <c r="CO28" s="26">
        <v>5536</v>
      </c>
      <c r="CP28" s="26">
        <v>7033</v>
      </c>
      <c r="CQ28" s="26">
        <v>8159</v>
      </c>
      <c r="CR28" s="26">
        <v>7228</v>
      </c>
      <c r="CS28" s="79">
        <v>5119</v>
      </c>
      <c r="CT28" s="90">
        <v>4209</v>
      </c>
      <c r="CU28" s="26">
        <v>6221</v>
      </c>
      <c r="CV28" s="17">
        <v>6893</v>
      </c>
      <c r="CW28" s="27">
        <v>6638</v>
      </c>
      <c r="CX28" s="26">
        <v>8097</v>
      </c>
      <c r="CY28" s="17">
        <v>6454</v>
      </c>
      <c r="CZ28" s="17">
        <v>6613</v>
      </c>
      <c r="DA28" s="17">
        <v>7977</v>
      </c>
      <c r="DB28" s="17">
        <v>7548</v>
      </c>
      <c r="DC28" s="17">
        <v>11551</v>
      </c>
      <c r="DD28" s="17">
        <v>6742</v>
      </c>
      <c r="DE28" s="102">
        <v>8414</v>
      </c>
      <c r="DF28" s="107">
        <v>6647</v>
      </c>
      <c r="DG28" s="26">
        <v>5952</v>
      </c>
      <c r="DH28" s="17">
        <v>10888</v>
      </c>
      <c r="DI28" s="27">
        <v>7467</v>
      </c>
      <c r="DJ28" s="26">
        <v>7650</v>
      </c>
      <c r="DK28" s="17">
        <v>8729</v>
      </c>
      <c r="DL28" s="17">
        <v>6829</v>
      </c>
      <c r="DM28" s="17">
        <v>6167</v>
      </c>
      <c r="DN28" s="17">
        <v>5250</v>
      </c>
      <c r="DO28" s="17">
        <v>2763</v>
      </c>
      <c r="DP28" s="17">
        <v>6537</v>
      </c>
      <c r="DQ28" s="102">
        <v>6179</v>
      </c>
      <c r="DR28" s="145">
        <v>4.5999999999999996</v>
      </c>
      <c r="DS28" s="146">
        <v>7.9</v>
      </c>
      <c r="DT28" s="146">
        <v>9.1999999999999993</v>
      </c>
      <c r="DU28" s="146">
        <v>7.4</v>
      </c>
      <c r="DV28" s="146">
        <v>9.9</v>
      </c>
      <c r="DW28" s="146">
        <v>8.1999999999999993</v>
      </c>
      <c r="DX28" s="146">
        <v>7.7</v>
      </c>
      <c r="DY28" s="146">
        <v>10.6</v>
      </c>
      <c r="DZ28" s="146">
        <v>10.1</v>
      </c>
      <c r="EA28" s="146">
        <v>10.3</v>
      </c>
      <c r="EB28" s="147">
        <v>7.8</v>
      </c>
      <c r="EC28" s="147">
        <v>8.9</v>
      </c>
      <c r="ED28" s="182">
        <f t="shared" si="0"/>
        <v>114.89999999999998</v>
      </c>
      <c r="EE28" s="182">
        <f t="shared" si="1"/>
        <v>114.49999999999999</v>
      </c>
      <c r="EF28" s="182">
        <f t="shared" si="2"/>
        <v>123.90000000000002</v>
      </c>
      <c r="EG28" s="171">
        <v>6.8</v>
      </c>
      <c r="EH28" s="146">
        <v>6.5</v>
      </c>
      <c r="EI28" s="182">
        <v>7.5</v>
      </c>
      <c r="EJ28" s="146">
        <v>7.1</v>
      </c>
      <c r="EK28" s="191">
        <v>8.6999999999999993</v>
      </c>
      <c r="EL28" s="191">
        <v>10.1</v>
      </c>
      <c r="EM28" s="191">
        <v>8.4</v>
      </c>
      <c r="EN28" s="191">
        <v>11</v>
      </c>
      <c r="EO28" s="191">
        <v>17.8</v>
      </c>
      <c r="EP28" s="191">
        <v>9.6</v>
      </c>
      <c r="EQ28" s="191">
        <v>12.8</v>
      </c>
      <c r="ER28" s="191">
        <v>8.6</v>
      </c>
      <c r="ES28" s="171">
        <v>10.8</v>
      </c>
      <c r="ET28" s="146">
        <v>8.8000000000000007</v>
      </c>
      <c r="EU28" s="147">
        <v>7.5</v>
      </c>
      <c r="EV28" s="147">
        <v>8.9</v>
      </c>
      <c r="EW28" s="146">
        <v>7</v>
      </c>
      <c r="EX28" s="146">
        <v>12.4</v>
      </c>
      <c r="EY28" s="182">
        <v>11.4</v>
      </c>
      <c r="EZ28" s="146">
        <v>8.6</v>
      </c>
      <c r="FA28" s="146">
        <v>9.5</v>
      </c>
      <c r="FB28" s="146">
        <v>9.8000000000000007</v>
      </c>
      <c r="FC28" s="146">
        <v>9.5</v>
      </c>
      <c r="FD28" s="191">
        <v>10.3</v>
      </c>
      <c r="FE28" s="171">
        <v>10</v>
      </c>
      <c r="FF28" s="146">
        <v>7.1</v>
      </c>
      <c r="FG28" s="147">
        <v>7.1</v>
      </c>
      <c r="FH28" s="147">
        <v>10.3</v>
      </c>
      <c r="FI28" s="146">
        <v>11.1</v>
      </c>
      <c r="FJ28" s="146">
        <v>11.8</v>
      </c>
      <c r="FK28" s="182">
        <v>12.9</v>
      </c>
      <c r="FL28" s="146">
        <v>11.9</v>
      </c>
      <c r="FM28" s="146">
        <v>9.8000000000000007</v>
      </c>
      <c r="FN28" s="146">
        <v>10.9</v>
      </c>
      <c r="FO28" s="146">
        <v>11</v>
      </c>
      <c r="FP28" s="191">
        <v>10</v>
      </c>
    </row>
    <row r="29" spans="1:172" ht="13.2" x14ac:dyDescent="0.25">
      <c r="A29" s="68" t="s">
        <v>35</v>
      </c>
      <c r="B29" s="57">
        <v>2923</v>
      </c>
      <c r="C29" s="21">
        <v>5930</v>
      </c>
      <c r="D29" s="21">
        <v>3133</v>
      </c>
      <c r="E29" s="21">
        <v>5455</v>
      </c>
      <c r="F29" s="21">
        <v>3373</v>
      </c>
      <c r="G29" s="21">
        <v>9992</v>
      </c>
      <c r="H29" s="21">
        <v>3727</v>
      </c>
      <c r="I29" s="21">
        <v>2320</v>
      </c>
      <c r="J29" s="21">
        <v>2727</v>
      </c>
      <c r="K29" s="21">
        <v>1725</v>
      </c>
      <c r="L29" s="21">
        <v>4340</v>
      </c>
      <c r="M29" s="21">
        <v>1484</v>
      </c>
      <c r="N29" s="21">
        <v>1939</v>
      </c>
      <c r="O29" s="21">
        <v>2245</v>
      </c>
      <c r="P29" s="21">
        <v>2100</v>
      </c>
      <c r="Q29" s="21">
        <v>2280</v>
      </c>
      <c r="R29" s="21">
        <v>2218</v>
      </c>
      <c r="S29" s="21">
        <v>3067</v>
      </c>
      <c r="T29" s="21">
        <v>1369</v>
      </c>
      <c r="U29" s="32">
        <v>7523</v>
      </c>
      <c r="V29" s="32">
        <v>1427</v>
      </c>
      <c r="W29" s="32">
        <v>4654</v>
      </c>
      <c r="X29" s="32">
        <v>2932</v>
      </c>
      <c r="Y29" s="32">
        <v>2477</v>
      </c>
      <c r="Z29" s="21">
        <v>3570</v>
      </c>
      <c r="AA29" s="21">
        <v>2785</v>
      </c>
      <c r="AB29" s="21">
        <v>1957</v>
      </c>
      <c r="AC29" s="21">
        <v>2596</v>
      </c>
      <c r="AD29" s="21">
        <v>2130</v>
      </c>
      <c r="AE29" s="21">
        <v>2508</v>
      </c>
      <c r="AF29" s="21">
        <v>3010</v>
      </c>
      <c r="AG29" s="32">
        <v>4429</v>
      </c>
      <c r="AH29" s="32">
        <v>4954</v>
      </c>
      <c r="AI29" s="32">
        <v>4357</v>
      </c>
      <c r="AJ29" s="32">
        <v>4738</v>
      </c>
      <c r="AK29" s="32">
        <v>3008</v>
      </c>
      <c r="AL29" s="21">
        <v>3079</v>
      </c>
      <c r="AM29" s="21">
        <v>2299</v>
      </c>
      <c r="AN29" s="21">
        <v>2711</v>
      </c>
      <c r="AO29" s="21">
        <v>3615</v>
      </c>
      <c r="AP29" s="21">
        <v>3066</v>
      </c>
      <c r="AQ29" s="21">
        <v>3890</v>
      </c>
      <c r="AR29" s="21">
        <v>4213</v>
      </c>
      <c r="AS29" s="21">
        <v>3717</v>
      </c>
      <c r="AT29" s="21">
        <v>2639</v>
      </c>
      <c r="AU29" s="21">
        <v>2591</v>
      </c>
      <c r="AV29" s="22">
        <v>3289</v>
      </c>
      <c r="AW29" s="21">
        <v>6730</v>
      </c>
      <c r="AX29" s="21">
        <v>3006</v>
      </c>
      <c r="AY29" s="21">
        <v>2166</v>
      </c>
      <c r="AZ29" s="21">
        <v>4173</v>
      </c>
      <c r="BA29" s="21">
        <v>3948</v>
      </c>
      <c r="BB29" s="21">
        <v>4728</v>
      </c>
      <c r="BC29" s="21">
        <v>4905</v>
      </c>
      <c r="BD29" s="21">
        <v>4980</v>
      </c>
      <c r="BE29" s="21">
        <v>4699</v>
      </c>
      <c r="BF29" s="21">
        <v>6364</v>
      </c>
      <c r="BG29" s="21">
        <v>3605</v>
      </c>
      <c r="BH29" s="21">
        <v>7126</v>
      </c>
      <c r="BI29" s="21">
        <v>3668</v>
      </c>
      <c r="BJ29" s="29">
        <v>4071</v>
      </c>
      <c r="BK29" s="29">
        <v>3582</v>
      </c>
      <c r="BL29" s="29">
        <v>3110</v>
      </c>
      <c r="BM29" s="29">
        <v>5046</v>
      </c>
      <c r="BN29" s="29">
        <v>7653</v>
      </c>
      <c r="BO29" s="29">
        <v>4490</v>
      </c>
      <c r="BP29" s="29">
        <v>3020</v>
      </c>
      <c r="BQ29" s="29">
        <v>5963</v>
      </c>
      <c r="BR29" s="29">
        <v>4927</v>
      </c>
      <c r="BS29" s="29">
        <v>5131</v>
      </c>
      <c r="BT29" s="29">
        <v>5876</v>
      </c>
      <c r="BU29" s="29">
        <v>6146</v>
      </c>
      <c r="BV29" s="29">
        <v>3941</v>
      </c>
      <c r="BW29" s="29">
        <v>4411</v>
      </c>
      <c r="BX29" s="29">
        <v>4177</v>
      </c>
      <c r="BY29" s="29">
        <v>4164</v>
      </c>
      <c r="BZ29" s="29">
        <v>4563</v>
      </c>
      <c r="CA29" s="29">
        <v>4101</v>
      </c>
      <c r="CB29" s="29">
        <v>9424</v>
      </c>
      <c r="CC29" s="17">
        <v>6278</v>
      </c>
      <c r="CD29" s="17">
        <v>6858</v>
      </c>
      <c r="CE29" s="17">
        <v>4959</v>
      </c>
      <c r="CF29" s="17">
        <v>6174</v>
      </c>
      <c r="CG29" s="17">
        <v>3997</v>
      </c>
      <c r="CH29" s="40">
        <v>3625</v>
      </c>
      <c r="CI29" s="17">
        <v>4677</v>
      </c>
      <c r="CJ29" s="17">
        <v>5999</v>
      </c>
      <c r="CK29" s="17">
        <v>2928</v>
      </c>
      <c r="CL29" s="17">
        <v>5983</v>
      </c>
      <c r="CM29" s="17">
        <v>3100</v>
      </c>
      <c r="CN29" s="17">
        <v>4252</v>
      </c>
      <c r="CO29" s="17">
        <v>4770</v>
      </c>
      <c r="CP29" s="17">
        <v>5920</v>
      </c>
      <c r="CQ29" s="17">
        <v>2655</v>
      </c>
      <c r="CR29" s="17">
        <v>3845</v>
      </c>
      <c r="CS29" s="81">
        <v>8329</v>
      </c>
      <c r="CT29" s="92">
        <v>5231</v>
      </c>
      <c r="CU29" s="17">
        <v>9522</v>
      </c>
      <c r="CV29" s="17">
        <v>4874</v>
      </c>
      <c r="CW29" s="27">
        <v>8630</v>
      </c>
      <c r="CX29" s="17">
        <v>8877</v>
      </c>
      <c r="CY29" s="17">
        <v>4499</v>
      </c>
      <c r="CZ29" s="17">
        <v>4666</v>
      </c>
      <c r="DA29" s="17">
        <v>2377</v>
      </c>
      <c r="DB29" s="17">
        <v>5553</v>
      </c>
      <c r="DC29" s="17">
        <v>5431</v>
      </c>
      <c r="DD29" s="17">
        <v>4349</v>
      </c>
      <c r="DE29" s="102">
        <v>5981</v>
      </c>
      <c r="DF29" s="109">
        <v>4002</v>
      </c>
      <c r="DG29" s="17">
        <v>3437</v>
      </c>
      <c r="DH29" s="17">
        <v>3724</v>
      </c>
      <c r="DI29" s="27">
        <v>5722</v>
      </c>
      <c r="DJ29" s="17">
        <v>7068</v>
      </c>
      <c r="DK29" s="17">
        <v>25076</v>
      </c>
      <c r="DL29" s="17">
        <v>6058</v>
      </c>
      <c r="DM29" s="17">
        <v>4200</v>
      </c>
      <c r="DN29" s="17">
        <v>4387</v>
      </c>
      <c r="DO29" s="17">
        <v>6552</v>
      </c>
      <c r="DP29" s="17">
        <v>2587</v>
      </c>
      <c r="DQ29" s="102">
        <v>6389</v>
      </c>
      <c r="DR29" s="145">
        <v>9.1999999999999993</v>
      </c>
      <c r="DS29" s="146">
        <v>6</v>
      </c>
      <c r="DT29" s="146">
        <v>7.9</v>
      </c>
      <c r="DU29" s="146">
        <v>5.7</v>
      </c>
      <c r="DV29" s="146">
        <v>6.6</v>
      </c>
      <c r="DW29" s="146">
        <v>7.4</v>
      </c>
      <c r="DX29" s="146">
        <v>8.1</v>
      </c>
      <c r="DY29" s="146">
        <v>8.6999999999999993</v>
      </c>
      <c r="DZ29" s="146">
        <v>8.1999999999999993</v>
      </c>
      <c r="EA29" s="146">
        <v>7.7</v>
      </c>
      <c r="EB29" s="147">
        <v>6.8</v>
      </c>
      <c r="EC29" s="147">
        <v>10.5</v>
      </c>
      <c r="ED29" s="182">
        <f t="shared" si="0"/>
        <v>118.5</v>
      </c>
      <c r="EE29" s="182">
        <f t="shared" si="1"/>
        <v>113.1</v>
      </c>
      <c r="EF29" s="182">
        <f t="shared" si="2"/>
        <v>137.9</v>
      </c>
      <c r="EG29" s="171">
        <v>18.600000000000001</v>
      </c>
      <c r="EH29" s="146">
        <v>6</v>
      </c>
      <c r="EI29" s="182">
        <v>11.6</v>
      </c>
      <c r="EJ29" s="146">
        <v>7.6</v>
      </c>
      <c r="EK29" s="191">
        <v>15.6</v>
      </c>
      <c r="EL29" s="191">
        <v>7.8</v>
      </c>
      <c r="EM29" s="191">
        <v>5.6</v>
      </c>
      <c r="EN29" s="191">
        <v>12.7</v>
      </c>
      <c r="EO29" s="191">
        <v>7.5</v>
      </c>
      <c r="EP29" s="191">
        <v>9.5</v>
      </c>
      <c r="EQ29" s="191">
        <v>8</v>
      </c>
      <c r="ER29" s="191">
        <v>8</v>
      </c>
      <c r="ES29" s="171">
        <v>6.2</v>
      </c>
      <c r="ET29" s="146">
        <v>5.7</v>
      </c>
      <c r="EU29" s="147">
        <v>5.7</v>
      </c>
      <c r="EV29" s="147">
        <v>9.4</v>
      </c>
      <c r="EW29" s="146">
        <v>12.3</v>
      </c>
      <c r="EX29" s="146">
        <v>11.7</v>
      </c>
      <c r="EY29" s="182">
        <v>10.8</v>
      </c>
      <c r="EZ29" s="146">
        <v>9.9</v>
      </c>
      <c r="FA29" s="146">
        <v>9.6</v>
      </c>
      <c r="FB29" s="146">
        <v>7.6</v>
      </c>
      <c r="FC29" s="146">
        <v>6.9</v>
      </c>
      <c r="FD29" s="191">
        <v>17.3</v>
      </c>
      <c r="FE29" s="171">
        <v>10.7</v>
      </c>
      <c r="FF29" s="146">
        <v>7.8</v>
      </c>
      <c r="FG29" s="147">
        <v>8.3000000000000007</v>
      </c>
      <c r="FH29" s="147">
        <v>10.6</v>
      </c>
      <c r="FI29" s="146">
        <v>8.6</v>
      </c>
      <c r="FJ29" s="146">
        <v>18.2</v>
      </c>
      <c r="FK29" s="182">
        <v>11.8</v>
      </c>
      <c r="FL29" s="146">
        <v>13.3</v>
      </c>
      <c r="FM29" s="146">
        <v>13</v>
      </c>
      <c r="FN29" s="146">
        <v>9.5</v>
      </c>
      <c r="FO29" s="146">
        <v>15</v>
      </c>
      <c r="FP29" s="191">
        <v>11.1</v>
      </c>
    </row>
    <row r="30" spans="1:172" ht="13.2" x14ac:dyDescent="0.25">
      <c r="A30" s="66" t="s">
        <v>37</v>
      </c>
      <c r="B30" s="57">
        <v>2200</v>
      </c>
      <c r="C30" s="21">
        <v>9713</v>
      </c>
      <c r="D30" s="21">
        <v>6882</v>
      </c>
      <c r="E30" s="21">
        <v>2170</v>
      </c>
      <c r="F30" s="21">
        <v>2269</v>
      </c>
      <c r="G30" s="21">
        <v>791</v>
      </c>
      <c r="H30" s="21">
        <v>913</v>
      </c>
      <c r="I30" s="21">
        <v>1400</v>
      </c>
      <c r="J30" s="21">
        <v>2090</v>
      </c>
      <c r="K30" s="21">
        <v>2467</v>
      </c>
      <c r="L30" s="21">
        <v>3012</v>
      </c>
      <c r="M30" s="21">
        <v>2723</v>
      </c>
      <c r="N30" s="21">
        <v>2519</v>
      </c>
      <c r="O30" s="21">
        <v>2795</v>
      </c>
      <c r="P30" s="21">
        <v>2973</v>
      </c>
      <c r="Q30" s="21">
        <v>3245</v>
      </c>
      <c r="R30" s="21">
        <v>7776</v>
      </c>
      <c r="S30" s="21">
        <v>3702</v>
      </c>
      <c r="T30" s="21">
        <v>2939</v>
      </c>
      <c r="U30" s="32">
        <v>27505</v>
      </c>
      <c r="V30" s="32">
        <v>2246</v>
      </c>
      <c r="W30" s="32">
        <v>5149</v>
      </c>
      <c r="X30" s="32">
        <v>5926</v>
      </c>
      <c r="Y30" s="32">
        <v>5325</v>
      </c>
      <c r="Z30" s="21">
        <v>4222</v>
      </c>
      <c r="AA30" s="21">
        <v>3302</v>
      </c>
      <c r="AB30" s="21">
        <v>3610</v>
      </c>
      <c r="AC30" s="21">
        <v>13006</v>
      </c>
      <c r="AD30" s="21">
        <v>119</v>
      </c>
      <c r="AE30" s="21">
        <v>3242</v>
      </c>
      <c r="AF30" s="21">
        <v>3448</v>
      </c>
      <c r="AG30" s="32">
        <v>3929</v>
      </c>
      <c r="AH30" s="32">
        <v>3813</v>
      </c>
      <c r="AI30" s="32">
        <v>5307</v>
      </c>
      <c r="AJ30" s="32">
        <v>5674</v>
      </c>
      <c r="AK30" s="32">
        <v>7620</v>
      </c>
      <c r="AL30" s="21">
        <v>1585</v>
      </c>
      <c r="AM30" s="21">
        <v>3460</v>
      </c>
      <c r="AN30" s="21">
        <v>3998</v>
      </c>
      <c r="AO30" s="21">
        <v>4482</v>
      </c>
      <c r="AP30" s="21">
        <v>3752</v>
      </c>
      <c r="AQ30" s="21">
        <v>3576</v>
      </c>
      <c r="AR30" s="21">
        <v>2722</v>
      </c>
      <c r="AS30" s="21">
        <v>3175</v>
      </c>
      <c r="AT30" s="21">
        <v>4651</v>
      </c>
      <c r="AU30" s="21">
        <v>3850</v>
      </c>
      <c r="AV30" s="21">
        <v>3409</v>
      </c>
      <c r="AW30" s="21">
        <v>8640</v>
      </c>
      <c r="AX30" s="21">
        <v>4573</v>
      </c>
      <c r="AY30" s="21">
        <v>4552</v>
      </c>
      <c r="AZ30" s="21">
        <v>5621</v>
      </c>
      <c r="BA30" s="21">
        <v>5234</v>
      </c>
      <c r="BB30" s="21">
        <v>4951</v>
      </c>
      <c r="BC30" s="21">
        <v>4754</v>
      </c>
      <c r="BD30" s="21">
        <v>6653</v>
      </c>
      <c r="BE30" s="21">
        <v>4907</v>
      </c>
      <c r="BF30" s="21">
        <v>3979</v>
      </c>
      <c r="BG30" s="21">
        <v>4676</v>
      </c>
      <c r="BH30" s="21">
        <v>4596</v>
      </c>
      <c r="BI30" s="21">
        <v>4494</v>
      </c>
      <c r="BJ30" s="29">
        <v>2917</v>
      </c>
      <c r="BK30" s="29">
        <v>5033</v>
      </c>
      <c r="BL30" s="29">
        <v>4394</v>
      </c>
      <c r="BM30" s="29">
        <v>4540</v>
      </c>
      <c r="BN30" s="29">
        <v>3735</v>
      </c>
      <c r="BO30" s="29">
        <v>7753</v>
      </c>
      <c r="BP30" s="29">
        <v>5671</v>
      </c>
      <c r="BQ30" s="29">
        <v>5927</v>
      </c>
      <c r="BR30" s="29">
        <v>3241</v>
      </c>
      <c r="BS30" s="29">
        <v>5306</v>
      </c>
      <c r="BT30" s="29">
        <v>8199</v>
      </c>
      <c r="BU30" s="29">
        <v>13902</v>
      </c>
      <c r="BV30" s="29">
        <v>5059</v>
      </c>
      <c r="BW30" s="29">
        <v>3171</v>
      </c>
      <c r="BX30" s="29">
        <v>5585</v>
      </c>
      <c r="BY30" s="29">
        <v>4174</v>
      </c>
      <c r="BZ30" s="29">
        <v>6802</v>
      </c>
      <c r="CA30" s="29">
        <v>6990</v>
      </c>
      <c r="CB30" s="29">
        <v>10355</v>
      </c>
      <c r="CC30" s="17">
        <v>5609</v>
      </c>
      <c r="CD30" s="17">
        <v>8944</v>
      </c>
      <c r="CE30" s="17">
        <v>9247</v>
      </c>
      <c r="CF30" s="17">
        <v>12162</v>
      </c>
      <c r="CG30" s="17">
        <v>6972</v>
      </c>
      <c r="CH30" s="39">
        <v>9691</v>
      </c>
      <c r="CI30" s="26">
        <v>2069</v>
      </c>
      <c r="CJ30" s="26">
        <v>2288</v>
      </c>
      <c r="CK30" s="26">
        <v>2773</v>
      </c>
      <c r="CL30" s="26">
        <v>3942</v>
      </c>
      <c r="CM30" s="26">
        <v>4715</v>
      </c>
      <c r="CN30" s="26">
        <v>2710</v>
      </c>
      <c r="CO30" s="26">
        <v>3670</v>
      </c>
      <c r="CP30" s="26">
        <v>1365</v>
      </c>
      <c r="CQ30" s="26">
        <v>4759</v>
      </c>
      <c r="CR30" s="26">
        <v>4457</v>
      </c>
      <c r="CS30" s="79">
        <v>4392</v>
      </c>
      <c r="CT30" s="90">
        <v>1253</v>
      </c>
      <c r="CU30" s="26">
        <v>1899</v>
      </c>
      <c r="CV30" s="17">
        <v>3156</v>
      </c>
      <c r="CW30" s="27">
        <v>4115</v>
      </c>
      <c r="CX30" s="26">
        <v>4241</v>
      </c>
      <c r="CY30" s="17">
        <v>6561</v>
      </c>
      <c r="CZ30" s="17">
        <v>8179</v>
      </c>
      <c r="DA30" s="17">
        <v>4124</v>
      </c>
      <c r="DB30" s="17">
        <v>12649</v>
      </c>
      <c r="DC30" s="17">
        <v>11704</v>
      </c>
      <c r="DD30" s="17">
        <v>8391</v>
      </c>
      <c r="DE30" s="102">
        <v>7070</v>
      </c>
      <c r="DF30" s="107">
        <v>3201</v>
      </c>
      <c r="DG30" s="26">
        <v>4335</v>
      </c>
      <c r="DH30" s="17">
        <v>3749</v>
      </c>
      <c r="DI30" s="27">
        <v>4340</v>
      </c>
      <c r="DJ30" s="26">
        <v>2877</v>
      </c>
      <c r="DK30" s="17">
        <v>3368</v>
      </c>
      <c r="DL30" s="17">
        <v>2662</v>
      </c>
      <c r="DM30" s="17">
        <v>2498</v>
      </c>
      <c r="DN30" s="17">
        <v>1549</v>
      </c>
      <c r="DO30" s="17">
        <v>1634</v>
      </c>
      <c r="DP30" s="17">
        <v>3081</v>
      </c>
      <c r="DQ30" s="102">
        <v>3805</v>
      </c>
      <c r="DR30" s="145">
        <v>10.199999999999999</v>
      </c>
      <c r="DS30" s="146">
        <v>5.7</v>
      </c>
      <c r="DT30" s="146">
        <v>4.0999999999999996</v>
      </c>
      <c r="DU30" s="146">
        <v>3.2</v>
      </c>
      <c r="DV30" s="146">
        <v>6.2</v>
      </c>
      <c r="DW30" s="146">
        <v>4.5</v>
      </c>
      <c r="DX30" s="146">
        <v>6.7</v>
      </c>
      <c r="DY30" s="146">
        <v>7.3</v>
      </c>
      <c r="DZ30" s="146">
        <v>7.2</v>
      </c>
      <c r="EA30" s="146">
        <v>6.8</v>
      </c>
      <c r="EB30" s="147">
        <v>7.9</v>
      </c>
      <c r="EC30" s="147">
        <v>8.6999999999999993</v>
      </c>
      <c r="ED30" s="182">
        <f t="shared" si="0"/>
        <v>103.8</v>
      </c>
      <c r="EE30" s="182">
        <f t="shared" si="1"/>
        <v>109.60000000000001</v>
      </c>
      <c r="EF30" s="182">
        <f t="shared" si="2"/>
        <v>124.8</v>
      </c>
      <c r="EG30" s="171">
        <v>9</v>
      </c>
      <c r="EH30" s="146">
        <v>6.2</v>
      </c>
      <c r="EI30" s="182">
        <v>5.3</v>
      </c>
      <c r="EJ30" s="146">
        <v>7.9</v>
      </c>
      <c r="EK30" s="191">
        <v>10</v>
      </c>
      <c r="EL30" s="191">
        <v>7.6</v>
      </c>
      <c r="EM30" s="191">
        <v>7.2</v>
      </c>
      <c r="EN30" s="191">
        <v>12.5</v>
      </c>
      <c r="EO30" s="191">
        <v>9.8000000000000007</v>
      </c>
      <c r="EP30" s="191">
        <v>10.1</v>
      </c>
      <c r="EQ30" s="191">
        <v>8.9</v>
      </c>
      <c r="ER30" s="191">
        <v>9.3000000000000007</v>
      </c>
      <c r="ES30" s="171">
        <v>5</v>
      </c>
      <c r="ET30" s="146">
        <v>6.6</v>
      </c>
      <c r="EU30" s="147">
        <v>10.8</v>
      </c>
      <c r="EV30" s="147">
        <v>9.3000000000000007</v>
      </c>
      <c r="EW30" s="146">
        <v>13.4</v>
      </c>
      <c r="EX30" s="146">
        <v>11.1</v>
      </c>
      <c r="EY30" s="182">
        <v>7.6</v>
      </c>
      <c r="EZ30" s="146">
        <v>7.6</v>
      </c>
      <c r="FA30" s="146">
        <v>6.5</v>
      </c>
      <c r="FB30" s="146">
        <v>11.2</v>
      </c>
      <c r="FC30" s="146">
        <v>9.1999999999999993</v>
      </c>
      <c r="FD30" s="191">
        <v>11.3</v>
      </c>
      <c r="FE30" s="171">
        <v>9.5</v>
      </c>
      <c r="FF30" s="146">
        <v>4.5999999999999996</v>
      </c>
      <c r="FG30" s="147">
        <v>7.8</v>
      </c>
      <c r="FH30" s="147">
        <v>14.5</v>
      </c>
      <c r="FI30" s="146">
        <v>13.3</v>
      </c>
      <c r="FJ30" s="146">
        <v>10.7</v>
      </c>
      <c r="FK30" s="182">
        <v>10.199999999999999</v>
      </c>
      <c r="FL30" s="146">
        <v>11.3</v>
      </c>
      <c r="FM30" s="146">
        <v>9.5</v>
      </c>
      <c r="FN30" s="146">
        <v>12.8</v>
      </c>
      <c r="FO30" s="146">
        <v>11.5</v>
      </c>
      <c r="FP30" s="191">
        <v>9.1</v>
      </c>
    </row>
    <row r="31" spans="1:172" ht="13.2" x14ac:dyDescent="0.25">
      <c r="A31" s="66" t="s">
        <v>38</v>
      </c>
      <c r="B31" s="57">
        <v>1744</v>
      </c>
      <c r="C31" s="21">
        <v>3618</v>
      </c>
      <c r="D31" s="21">
        <v>3963</v>
      </c>
      <c r="E31" s="21">
        <v>2161</v>
      </c>
      <c r="F31" s="21">
        <v>2991</v>
      </c>
      <c r="G31" s="21">
        <v>6016</v>
      </c>
      <c r="H31" s="21">
        <v>2132</v>
      </c>
      <c r="I31" s="21">
        <v>2705</v>
      </c>
      <c r="J31" s="21">
        <v>2818</v>
      </c>
      <c r="K31" s="21">
        <v>2914</v>
      </c>
      <c r="L31" s="21">
        <v>2872</v>
      </c>
      <c r="M31" s="21">
        <v>2984</v>
      </c>
      <c r="N31" s="21">
        <v>1601</v>
      </c>
      <c r="O31" s="21">
        <v>2276</v>
      </c>
      <c r="P31" s="21">
        <v>2802</v>
      </c>
      <c r="Q31" s="21">
        <v>2644</v>
      </c>
      <c r="R31" s="21">
        <v>9554</v>
      </c>
      <c r="S31" s="21">
        <v>2722</v>
      </c>
      <c r="T31" s="21">
        <v>3701</v>
      </c>
      <c r="U31" s="32">
        <v>3407</v>
      </c>
      <c r="V31" s="32">
        <v>1982</v>
      </c>
      <c r="W31" s="32">
        <v>4018</v>
      </c>
      <c r="X31" s="32">
        <v>2677</v>
      </c>
      <c r="Y31" s="32">
        <v>2854</v>
      </c>
      <c r="Z31" s="21">
        <v>2689</v>
      </c>
      <c r="AA31" s="21">
        <v>2491</v>
      </c>
      <c r="AB31" s="21">
        <v>2476</v>
      </c>
      <c r="AC31" s="21">
        <v>3627</v>
      </c>
      <c r="AD31" s="21">
        <v>669</v>
      </c>
      <c r="AE31" s="21">
        <v>2919</v>
      </c>
      <c r="AF31" s="21">
        <v>3463</v>
      </c>
      <c r="AG31" s="32">
        <v>2677</v>
      </c>
      <c r="AH31" s="32">
        <v>2753</v>
      </c>
      <c r="AI31" s="32">
        <v>4616</v>
      </c>
      <c r="AJ31" s="32">
        <v>3177</v>
      </c>
      <c r="AK31" s="32">
        <v>3286</v>
      </c>
      <c r="AL31" s="21">
        <v>2815</v>
      </c>
      <c r="AM31" s="21">
        <v>2905</v>
      </c>
      <c r="AN31" s="21">
        <v>3358</v>
      </c>
      <c r="AO31" s="21">
        <v>3033</v>
      </c>
      <c r="AP31" s="21">
        <v>4417</v>
      </c>
      <c r="AQ31" s="21">
        <v>4198</v>
      </c>
      <c r="AR31" s="21">
        <v>3726</v>
      </c>
      <c r="AS31" s="21">
        <v>2974</v>
      </c>
      <c r="AT31" s="21">
        <v>3640</v>
      </c>
      <c r="AU31" s="21">
        <v>3687</v>
      </c>
      <c r="AV31" s="21">
        <v>4025</v>
      </c>
      <c r="AW31" s="21">
        <v>4677</v>
      </c>
      <c r="AX31" s="21">
        <v>3273</v>
      </c>
      <c r="AY31" s="21">
        <v>4177</v>
      </c>
      <c r="AZ31" s="21">
        <v>2851</v>
      </c>
      <c r="BA31" s="21">
        <v>3120</v>
      </c>
      <c r="BB31" s="21">
        <v>3469</v>
      </c>
      <c r="BC31" s="21">
        <v>4060</v>
      </c>
      <c r="BD31" s="21">
        <v>3676</v>
      </c>
      <c r="BE31" s="21">
        <v>4166</v>
      </c>
      <c r="BF31" s="21">
        <v>4074</v>
      </c>
      <c r="BG31" s="21">
        <v>8665</v>
      </c>
      <c r="BH31" s="21">
        <v>5154</v>
      </c>
      <c r="BI31" s="21">
        <v>5686</v>
      </c>
      <c r="BJ31" s="29">
        <v>2849</v>
      </c>
      <c r="BK31" s="29">
        <v>2805</v>
      </c>
      <c r="BL31" s="29">
        <v>3736</v>
      </c>
      <c r="BM31" s="29">
        <v>3402</v>
      </c>
      <c r="BN31" s="29">
        <v>3736</v>
      </c>
      <c r="BO31" s="29">
        <v>4529</v>
      </c>
      <c r="BP31" s="29">
        <v>4098</v>
      </c>
      <c r="BQ31" s="29">
        <v>4818</v>
      </c>
      <c r="BR31" s="29">
        <v>3762</v>
      </c>
      <c r="BS31" s="29">
        <v>4600</v>
      </c>
      <c r="BT31" s="29">
        <v>6112</v>
      </c>
      <c r="BU31" s="29">
        <v>5483</v>
      </c>
      <c r="BV31" s="29">
        <v>4180</v>
      </c>
      <c r="BW31" s="29">
        <v>5151</v>
      </c>
      <c r="BX31" s="29">
        <v>5022</v>
      </c>
      <c r="BY31" s="29">
        <v>3986</v>
      </c>
      <c r="BZ31" s="29">
        <v>5185</v>
      </c>
      <c r="CA31" s="29">
        <v>4866</v>
      </c>
      <c r="CB31" s="29">
        <v>4068</v>
      </c>
      <c r="CC31" s="17">
        <v>6080</v>
      </c>
      <c r="CD31" s="17">
        <v>5303</v>
      </c>
      <c r="CE31" s="17">
        <v>7731</v>
      </c>
      <c r="CF31" s="17">
        <v>6129</v>
      </c>
      <c r="CG31" s="17">
        <v>4415</v>
      </c>
      <c r="CH31" s="39">
        <v>3196</v>
      </c>
      <c r="CI31" s="26">
        <v>4632</v>
      </c>
      <c r="CJ31" s="26">
        <v>3601</v>
      </c>
      <c r="CK31" s="26">
        <v>3512</v>
      </c>
      <c r="CL31" s="26">
        <v>3898</v>
      </c>
      <c r="CM31" s="26">
        <v>6497</v>
      </c>
      <c r="CN31" s="26">
        <v>5549</v>
      </c>
      <c r="CO31" s="26">
        <v>6667</v>
      </c>
      <c r="CP31" s="26">
        <v>5916</v>
      </c>
      <c r="CQ31" s="26">
        <v>6533</v>
      </c>
      <c r="CR31" s="26">
        <v>4241</v>
      </c>
      <c r="CS31" s="79">
        <v>4020</v>
      </c>
      <c r="CT31" s="90">
        <v>4444</v>
      </c>
      <c r="CU31" s="26">
        <v>3845</v>
      </c>
      <c r="CV31" s="17">
        <v>3687</v>
      </c>
      <c r="CW31" s="27">
        <v>4599</v>
      </c>
      <c r="CX31" s="26">
        <v>5989</v>
      </c>
      <c r="CY31" s="17">
        <v>5650</v>
      </c>
      <c r="CZ31" s="17">
        <v>8250</v>
      </c>
      <c r="DA31" s="17">
        <v>8409</v>
      </c>
      <c r="DB31" s="17">
        <v>7962</v>
      </c>
      <c r="DC31" s="17">
        <v>6456</v>
      </c>
      <c r="DD31" s="17">
        <v>7325</v>
      </c>
      <c r="DE31" s="102">
        <v>10159</v>
      </c>
      <c r="DF31" s="107">
        <v>9533</v>
      </c>
      <c r="DG31" s="26">
        <v>4263</v>
      </c>
      <c r="DH31" s="17">
        <v>5126</v>
      </c>
      <c r="DI31" s="27">
        <v>6385</v>
      </c>
      <c r="DJ31" s="26">
        <v>6031</v>
      </c>
      <c r="DK31" s="17">
        <v>5574</v>
      </c>
      <c r="DL31" s="17">
        <v>6766</v>
      </c>
      <c r="DM31" s="17">
        <v>3944</v>
      </c>
      <c r="DN31" s="17">
        <v>5426</v>
      </c>
      <c r="DO31" s="17">
        <v>5739</v>
      </c>
      <c r="DP31" s="17">
        <v>4363</v>
      </c>
      <c r="DQ31" s="102">
        <v>6077</v>
      </c>
      <c r="DR31" s="145">
        <v>9.6</v>
      </c>
      <c r="DS31" s="146">
        <v>4.0999999999999996</v>
      </c>
      <c r="DT31" s="146">
        <v>6.6</v>
      </c>
      <c r="DU31" s="146">
        <v>4.0999999999999996</v>
      </c>
      <c r="DV31" s="146">
        <v>7.5</v>
      </c>
      <c r="DW31" s="146">
        <v>4.7</v>
      </c>
      <c r="DX31" s="146">
        <v>6.3</v>
      </c>
      <c r="DY31" s="146">
        <v>6.8</v>
      </c>
      <c r="DZ31" s="146">
        <v>6.2</v>
      </c>
      <c r="EA31" s="146">
        <v>6.7</v>
      </c>
      <c r="EB31" s="147">
        <v>10.7</v>
      </c>
      <c r="EC31" s="147">
        <v>10.6</v>
      </c>
      <c r="ED31" s="182">
        <f t="shared" si="0"/>
        <v>97.3</v>
      </c>
      <c r="EE31" s="182">
        <f t="shared" si="1"/>
        <v>91.8</v>
      </c>
      <c r="EF31" s="182">
        <f t="shared" si="2"/>
        <v>112.99999999999999</v>
      </c>
      <c r="EG31" s="171">
        <v>4.7</v>
      </c>
      <c r="EH31" s="146">
        <v>6.5</v>
      </c>
      <c r="EI31" s="182">
        <v>5.5</v>
      </c>
      <c r="EJ31" s="146">
        <v>6.2</v>
      </c>
      <c r="EK31" s="191">
        <v>6.4</v>
      </c>
      <c r="EL31" s="191">
        <v>7</v>
      </c>
      <c r="EM31" s="191">
        <v>7.2</v>
      </c>
      <c r="EN31" s="191">
        <v>13</v>
      </c>
      <c r="EO31" s="191">
        <v>17.7</v>
      </c>
      <c r="EP31" s="191">
        <v>7</v>
      </c>
      <c r="EQ31" s="191">
        <v>8.8000000000000007</v>
      </c>
      <c r="ER31" s="191">
        <v>7.3</v>
      </c>
      <c r="ES31" s="171">
        <v>6.6</v>
      </c>
      <c r="ET31" s="146">
        <v>6.1</v>
      </c>
      <c r="EU31" s="147">
        <v>6.2</v>
      </c>
      <c r="EV31" s="147">
        <v>7</v>
      </c>
      <c r="EW31" s="146">
        <v>8</v>
      </c>
      <c r="EX31" s="146">
        <v>7.5</v>
      </c>
      <c r="EY31" s="182">
        <v>7.7</v>
      </c>
      <c r="EZ31" s="146">
        <v>8.1</v>
      </c>
      <c r="FA31" s="146">
        <v>7.9</v>
      </c>
      <c r="FB31" s="146">
        <v>8.5</v>
      </c>
      <c r="FC31" s="146">
        <v>9.6</v>
      </c>
      <c r="FD31" s="191">
        <v>8.6</v>
      </c>
      <c r="FE31" s="171">
        <v>7.1</v>
      </c>
      <c r="FF31" s="146">
        <v>5.6</v>
      </c>
      <c r="FG31" s="147">
        <v>7.8</v>
      </c>
      <c r="FH31" s="147">
        <v>9.8000000000000007</v>
      </c>
      <c r="FI31" s="146">
        <v>11.1</v>
      </c>
      <c r="FJ31" s="146">
        <v>8.8000000000000007</v>
      </c>
      <c r="FK31" s="182">
        <v>15.3</v>
      </c>
      <c r="FL31" s="146">
        <v>11.6</v>
      </c>
      <c r="FM31" s="146">
        <v>9.6</v>
      </c>
      <c r="FN31" s="146">
        <v>10</v>
      </c>
      <c r="FO31" s="146">
        <v>7.8</v>
      </c>
      <c r="FP31" s="191">
        <v>8.5</v>
      </c>
    </row>
    <row r="32" spans="1:172" ht="13.2" x14ac:dyDescent="0.25">
      <c r="A32" s="66" t="s">
        <v>39</v>
      </c>
      <c r="B32" s="57">
        <v>5220</v>
      </c>
      <c r="C32" s="21">
        <v>8746</v>
      </c>
      <c r="D32" s="21">
        <v>8996</v>
      </c>
      <c r="E32" s="21">
        <v>8807</v>
      </c>
      <c r="F32" s="21">
        <v>9187</v>
      </c>
      <c r="G32" s="21">
        <v>1530</v>
      </c>
      <c r="H32" s="21">
        <v>2049</v>
      </c>
      <c r="I32" s="21">
        <v>1665</v>
      </c>
      <c r="J32" s="21">
        <v>2618</v>
      </c>
      <c r="K32" s="21">
        <v>2780</v>
      </c>
      <c r="L32" s="21">
        <v>2955</v>
      </c>
      <c r="M32" s="21">
        <v>3657</v>
      </c>
      <c r="N32" s="21">
        <v>3911</v>
      </c>
      <c r="O32" s="21">
        <v>4052</v>
      </c>
      <c r="P32" s="21">
        <v>7481</v>
      </c>
      <c r="Q32" s="21">
        <v>5029</v>
      </c>
      <c r="R32" s="21">
        <v>6442</v>
      </c>
      <c r="S32" s="21">
        <v>5962</v>
      </c>
      <c r="T32" s="21">
        <v>7592</v>
      </c>
      <c r="U32" s="32">
        <v>5426</v>
      </c>
      <c r="V32" s="32">
        <v>6397</v>
      </c>
      <c r="W32" s="32">
        <v>5147</v>
      </c>
      <c r="X32" s="32">
        <v>6539</v>
      </c>
      <c r="Y32" s="32">
        <v>5092</v>
      </c>
      <c r="Z32" s="21">
        <v>4294</v>
      </c>
      <c r="AA32" s="21">
        <v>4101</v>
      </c>
      <c r="AB32" s="21">
        <v>6116</v>
      </c>
      <c r="AC32" s="21">
        <v>6955</v>
      </c>
      <c r="AD32" s="21">
        <v>678</v>
      </c>
      <c r="AE32" s="21">
        <v>7953</v>
      </c>
      <c r="AF32" s="21">
        <v>9331</v>
      </c>
      <c r="AG32" s="32">
        <v>7737</v>
      </c>
      <c r="AH32" s="32">
        <v>9109</v>
      </c>
      <c r="AI32" s="32">
        <v>10677</v>
      </c>
      <c r="AJ32" s="32">
        <v>10250</v>
      </c>
      <c r="AK32" s="32">
        <v>9716</v>
      </c>
      <c r="AL32" s="21">
        <v>8827</v>
      </c>
      <c r="AM32" s="21">
        <v>13156</v>
      </c>
      <c r="AN32" s="21">
        <v>8169</v>
      </c>
      <c r="AO32" s="21">
        <v>9293</v>
      </c>
      <c r="AP32" s="21">
        <v>10944</v>
      </c>
      <c r="AQ32" s="21">
        <v>7586</v>
      </c>
      <c r="AR32" s="21">
        <v>9068</v>
      </c>
      <c r="AS32" s="21">
        <v>6786</v>
      </c>
      <c r="AT32" s="21">
        <v>8645</v>
      </c>
      <c r="AU32" s="21">
        <v>9029</v>
      </c>
      <c r="AV32" s="21">
        <v>8053</v>
      </c>
      <c r="AW32" s="21">
        <v>11090</v>
      </c>
      <c r="AX32" s="21">
        <v>9156</v>
      </c>
      <c r="AY32" s="21">
        <v>7912</v>
      </c>
      <c r="AZ32" s="21">
        <v>9410</v>
      </c>
      <c r="BA32" s="21">
        <v>8694</v>
      </c>
      <c r="BB32" s="21">
        <v>10388</v>
      </c>
      <c r="BC32" s="21">
        <v>10027</v>
      </c>
      <c r="BD32" s="21">
        <v>7534</v>
      </c>
      <c r="BE32" s="21">
        <v>10150</v>
      </c>
      <c r="BF32" s="21">
        <v>11546</v>
      </c>
      <c r="BG32" s="21">
        <v>7847</v>
      </c>
      <c r="BH32" s="21">
        <v>6790</v>
      </c>
      <c r="BI32" s="21">
        <v>10173</v>
      </c>
      <c r="BJ32" s="29">
        <v>11388</v>
      </c>
      <c r="BK32" s="29">
        <v>8714</v>
      </c>
      <c r="BL32" s="29">
        <v>8551</v>
      </c>
      <c r="BM32" s="29">
        <v>9562</v>
      </c>
      <c r="BN32" s="29">
        <v>10254</v>
      </c>
      <c r="BO32" s="29">
        <v>11538</v>
      </c>
      <c r="BP32" s="29">
        <v>9921</v>
      </c>
      <c r="BQ32" s="29">
        <v>10667</v>
      </c>
      <c r="BR32" s="29">
        <v>11921</v>
      </c>
      <c r="BS32" s="29">
        <v>11074</v>
      </c>
      <c r="BT32" s="29">
        <v>11326</v>
      </c>
      <c r="BU32" s="29">
        <v>7558</v>
      </c>
      <c r="BV32" s="29">
        <v>11049</v>
      </c>
      <c r="BW32" s="29">
        <v>6774</v>
      </c>
      <c r="BX32" s="29">
        <v>14300</v>
      </c>
      <c r="BY32" s="29">
        <v>13092</v>
      </c>
      <c r="BZ32" s="29">
        <v>13833</v>
      </c>
      <c r="CA32" s="29">
        <v>10700</v>
      </c>
      <c r="CB32" s="29">
        <v>10279</v>
      </c>
      <c r="CC32" s="17">
        <v>13609</v>
      </c>
      <c r="CD32" s="17">
        <v>9673</v>
      </c>
      <c r="CE32" s="17">
        <v>10312</v>
      </c>
      <c r="CF32" s="17">
        <v>12524</v>
      </c>
      <c r="CG32" s="17">
        <v>5393</v>
      </c>
      <c r="CH32" s="39">
        <v>8552</v>
      </c>
      <c r="CI32" s="26">
        <v>8647</v>
      </c>
      <c r="CJ32" s="26">
        <v>5377</v>
      </c>
      <c r="CK32" s="26">
        <v>5170</v>
      </c>
      <c r="CL32" s="26">
        <v>5431</v>
      </c>
      <c r="CM32" s="26">
        <v>9789</v>
      </c>
      <c r="CN32" s="26">
        <v>5578</v>
      </c>
      <c r="CO32" s="26">
        <v>8165</v>
      </c>
      <c r="CP32" s="26">
        <v>9645</v>
      </c>
      <c r="CQ32" s="26">
        <v>8598</v>
      </c>
      <c r="CR32" s="26">
        <v>6237</v>
      </c>
      <c r="CS32" s="79">
        <v>9949</v>
      </c>
      <c r="CT32" s="90">
        <v>7588</v>
      </c>
      <c r="CU32" s="26">
        <v>8486</v>
      </c>
      <c r="CV32" s="17">
        <v>4438</v>
      </c>
      <c r="CW32" s="27">
        <v>8743</v>
      </c>
      <c r="CX32" s="26">
        <v>7565</v>
      </c>
      <c r="CY32" s="17">
        <v>7096</v>
      </c>
      <c r="CZ32" s="17">
        <v>4073</v>
      </c>
      <c r="DA32" s="17">
        <v>8099</v>
      </c>
      <c r="DB32" s="17">
        <v>7305</v>
      </c>
      <c r="DC32" s="17">
        <v>8833</v>
      </c>
      <c r="DD32" s="17">
        <v>7725</v>
      </c>
      <c r="DE32" s="102">
        <v>6338</v>
      </c>
      <c r="DF32" s="107">
        <v>10261</v>
      </c>
      <c r="DG32" s="26">
        <v>7269</v>
      </c>
      <c r="DH32" s="17">
        <v>9088</v>
      </c>
      <c r="DI32" s="27">
        <v>6808</v>
      </c>
      <c r="DJ32" s="26">
        <v>9579</v>
      </c>
      <c r="DK32" s="17">
        <v>5893</v>
      </c>
      <c r="DL32" s="17">
        <v>7605</v>
      </c>
      <c r="DM32" s="17">
        <v>3688</v>
      </c>
      <c r="DN32" s="17">
        <v>6438</v>
      </c>
      <c r="DO32" s="17">
        <v>6553</v>
      </c>
      <c r="DP32" s="17">
        <v>5204</v>
      </c>
      <c r="DQ32" s="102">
        <v>7199</v>
      </c>
      <c r="DR32" s="145">
        <v>9</v>
      </c>
      <c r="DS32" s="146">
        <v>6.6</v>
      </c>
      <c r="DT32" s="146">
        <v>10</v>
      </c>
      <c r="DU32" s="146">
        <v>8.3000000000000007</v>
      </c>
      <c r="DV32" s="146">
        <v>8.1999999999999993</v>
      </c>
      <c r="DW32" s="146">
        <v>5.6</v>
      </c>
      <c r="DX32" s="146">
        <v>8</v>
      </c>
      <c r="DY32" s="146">
        <v>7.9</v>
      </c>
      <c r="DZ32" s="146">
        <v>6.9</v>
      </c>
      <c r="EA32" s="146">
        <v>7.6</v>
      </c>
      <c r="EB32" s="147">
        <v>6.2</v>
      </c>
      <c r="EC32" s="147">
        <v>9.5</v>
      </c>
      <c r="ED32" s="182">
        <f t="shared" si="0"/>
        <v>115.6</v>
      </c>
      <c r="EE32" s="182">
        <f t="shared" si="1"/>
        <v>150.60000000000002</v>
      </c>
      <c r="EF32" s="182">
        <f t="shared" si="2"/>
        <v>254.50000000000003</v>
      </c>
      <c r="EG32" s="171">
        <v>9.9</v>
      </c>
      <c r="EH32" s="146">
        <v>8.1</v>
      </c>
      <c r="EI32" s="182">
        <v>10</v>
      </c>
      <c r="EJ32" s="146">
        <v>8.9</v>
      </c>
      <c r="EK32" s="191">
        <v>10.5</v>
      </c>
      <c r="EL32" s="191">
        <v>7.6</v>
      </c>
      <c r="EM32" s="191">
        <v>5.8</v>
      </c>
      <c r="EN32" s="191">
        <v>12.3</v>
      </c>
      <c r="EO32" s="191">
        <v>8.5</v>
      </c>
      <c r="EP32" s="191">
        <v>13.5</v>
      </c>
      <c r="EQ32" s="191">
        <v>14.8</v>
      </c>
      <c r="ER32" s="191">
        <v>5.7</v>
      </c>
      <c r="ES32" s="171">
        <v>8.4</v>
      </c>
      <c r="ET32" s="146">
        <v>8</v>
      </c>
      <c r="EU32" s="147">
        <v>13</v>
      </c>
      <c r="EV32" s="147">
        <v>8.1</v>
      </c>
      <c r="EW32" s="146">
        <v>11.3</v>
      </c>
      <c r="EX32" s="146">
        <v>18</v>
      </c>
      <c r="EY32" s="182">
        <v>10.9</v>
      </c>
      <c r="EZ32" s="146">
        <v>16.5</v>
      </c>
      <c r="FA32" s="146">
        <v>13.9</v>
      </c>
      <c r="FB32" s="146">
        <v>15.7</v>
      </c>
      <c r="FC32" s="146">
        <v>10.3</v>
      </c>
      <c r="FD32" s="191">
        <v>16.5</v>
      </c>
      <c r="FE32" s="171">
        <v>21.7</v>
      </c>
      <c r="FF32" s="146">
        <v>16.399999999999999</v>
      </c>
      <c r="FG32" s="147">
        <v>16.5</v>
      </c>
      <c r="FH32" s="147">
        <v>19.8</v>
      </c>
      <c r="FI32" s="146">
        <v>18.600000000000001</v>
      </c>
      <c r="FJ32" s="146">
        <v>20.8</v>
      </c>
      <c r="FK32" s="182">
        <v>28.5</v>
      </c>
      <c r="FL32" s="146">
        <v>23.5</v>
      </c>
      <c r="FM32" s="146">
        <v>19.399999999999999</v>
      </c>
      <c r="FN32" s="146">
        <v>23.3</v>
      </c>
      <c r="FO32" s="146">
        <v>25</v>
      </c>
      <c r="FP32" s="191">
        <v>21</v>
      </c>
    </row>
    <row r="33" spans="1:172" ht="13.2" x14ac:dyDescent="0.25">
      <c r="A33" s="66" t="s">
        <v>40</v>
      </c>
      <c r="B33" s="57">
        <v>1458</v>
      </c>
      <c r="C33" s="21">
        <v>1710</v>
      </c>
      <c r="D33" s="21">
        <v>1543</v>
      </c>
      <c r="E33" s="21">
        <v>1987</v>
      </c>
      <c r="F33" s="21">
        <v>3242</v>
      </c>
      <c r="G33" s="21">
        <v>1579</v>
      </c>
      <c r="H33" s="21">
        <v>1699</v>
      </c>
      <c r="I33" s="21">
        <v>9201</v>
      </c>
      <c r="J33" s="21">
        <v>2617</v>
      </c>
      <c r="K33" s="21">
        <v>1347</v>
      </c>
      <c r="L33" s="21">
        <v>5533</v>
      </c>
      <c r="M33" s="21">
        <v>2763</v>
      </c>
      <c r="N33" s="21">
        <v>1956</v>
      </c>
      <c r="O33" s="21">
        <v>1317</v>
      </c>
      <c r="P33" s="21">
        <v>2143</v>
      </c>
      <c r="Q33" s="21">
        <v>2509</v>
      </c>
      <c r="R33" s="21">
        <v>3188</v>
      </c>
      <c r="S33" s="21">
        <v>1717</v>
      </c>
      <c r="T33" s="21">
        <v>2999</v>
      </c>
      <c r="U33" s="32">
        <v>3991</v>
      </c>
      <c r="V33" s="32">
        <v>7594</v>
      </c>
      <c r="W33" s="32">
        <v>3102</v>
      </c>
      <c r="X33" s="32">
        <v>2374</v>
      </c>
      <c r="Y33" s="32">
        <v>15059</v>
      </c>
      <c r="Z33" s="21">
        <v>3562</v>
      </c>
      <c r="AA33" s="21">
        <v>2901</v>
      </c>
      <c r="AB33" s="21">
        <v>3494</v>
      </c>
      <c r="AC33" s="21">
        <v>9001</v>
      </c>
      <c r="AD33" s="21">
        <v>1444</v>
      </c>
      <c r="AE33" s="21">
        <v>2279</v>
      </c>
      <c r="AF33" s="21">
        <v>11537</v>
      </c>
      <c r="AG33" s="32">
        <v>4988</v>
      </c>
      <c r="AH33" s="32">
        <v>2409</v>
      </c>
      <c r="AI33" s="32">
        <v>8997</v>
      </c>
      <c r="AJ33" s="32">
        <v>2663</v>
      </c>
      <c r="AK33" s="32">
        <v>3536</v>
      </c>
      <c r="AL33" s="21">
        <v>2993</v>
      </c>
      <c r="AM33" s="21">
        <v>4277</v>
      </c>
      <c r="AN33" s="21">
        <v>1944</v>
      </c>
      <c r="AO33" s="21">
        <v>63860</v>
      </c>
      <c r="AP33" s="21">
        <v>4541</v>
      </c>
      <c r="AQ33" s="21">
        <v>55733</v>
      </c>
      <c r="AR33" s="21">
        <v>3022</v>
      </c>
      <c r="AS33" s="21">
        <v>2866</v>
      </c>
      <c r="AT33" s="21">
        <v>3991</v>
      </c>
      <c r="AU33" s="21">
        <v>2766</v>
      </c>
      <c r="AV33" s="21">
        <v>4315</v>
      </c>
      <c r="AW33" s="21">
        <v>3283</v>
      </c>
      <c r="AX33" s="21">
        <v>2174</v>
      </c>
      <c r="AY33" s="21">
        <v>22719</v>
      </c>
      <c r="AZ33" s="21">
        <v>3964</v>
      </c>
      <c r="BA33" s="21">
        <v>5241</v>
      </c>
      <c r="BB33" s="21">
        <v>1336</v>
      </c>
      <c r="BC33" s="21">
        <v>4721</v>
      </c>
      <c r="BD33" s="21">
        <v>2228</v>
      </c>
      <c r="BE33" s="21">
        <v>2239</v>
      </c>
      <c r="BF33" s="21">
        <v>4605</v>
      </c>
      <c r="BG33" s="21">
        <v>11854</v>
      </c>
      <c r="BH33" s="21">
        <v>3349</v>
      </c>
      <c r="BI33" s="21">
        <v>16963</v>
      </c>
      <c r="BJ33" s="29">
        <v>5253</v>
      </c>
      <c r="BK33" s="29">
        <v>2373</v>
      </c>
      <c r="BL33" s="29">
        <v>4862</v>
      </c>
      <c r="BM33" s="29">
        <v>4294</v>
      </c>
      <c r="BN33" s="29">
        <v>7393</v>
      </c>
      <c r="BO33" s="29">
        <v>3563</v>
      </c>
      <c r="BP33" s="29">
        <v>3931</v>
      </c>
      <c r="BQ33" s="29">
        <v>2615</v>
      </c>
      <c r="BR33" s="29">
        <v>6207</v>
      </c>
      <c r="BS33" s="29">
        <v>4081</v>
      </c>
      <c r="BT33" s="29">
        <v>9799</v>
      </c>
      <c r="BU33" s="29">
        <v>3335</v>
      </c>
      <c r="BV33" s="29">
        <v>1966</v>
      </c>
      <c r="BW33" s="29">
        <v>3452</v>
      </c>
      <c r="BX33" s="29">
        <v>9652</v>
      </c>
      <c r="BY33" s="29">
        <v>14080</v>
      </c>
      <c r="BZ33" s="29">
        <v>4582</v>
      </c>
      <c r="CA33" s="29">
        <v>6983</v>
      </c>
      <c r="CB33" s="29">
        <v>18131</v>
      </c>
      <c r="CC33" s="17">
        <v>3900</v>
      </c>
      <c r="CD33" s="17">
        <v>3649</v>
      </c>
      <c r="CE33" s="17">
        <v>9697</v>
      </c>
      <c r="CF33" s="17">
        <v>5949</v>
      </c>
      <c r="CG33" s="17">
        <v>5197</v>
      </c>
      <c r="CH33" s="39">
        <v>19044</v>
      </c>
      <c r="CI33" s="26">
        <v>6327</v>
      </c>
      <c r="CJ33" s="26">
        <v>7394</v>
      </c>
      <c r="CK33" s="26">
        <v>3085</v>
      </c>
      <c r="CL33" s="26">
        <v>4467</v>
      </c>
      <c r="CM33" s="26">
        <v>3410</v>
      </c>
      <c r="CN33" s="26">
        <v>4573</v>
      </c>
      <c r="CO33" s="26">
        <v>7522</v>
      </c>
      <c r="CP33" s="26">
        <v>4266</v>
      </c>
      <c r="CQ33" s="26">
        <v>8866</v>
      </c>
      <c r="CR33" s="26">
        <v>2922</v>
      </c>
      <c r="CS33" s="79">
        <v>4338</v>
      </c>
      <c r="CT33" s="90">
        <v>5229</v>
      </c>
      <c r="CU33" s="26">
        <v>5883</v>
      </c>
      <c r="CV33" s="17">
        <v>4450</v>
      </c>
      <c r="CW33" s="27">
        <v>17361</v>
      </c>
      <c r="CX33" s="26">
        <v>5542</v>
      </c>
      <c r="CY33" s="17">
        <v>14412</v>
      </c>
      <c r="CZ33" s="17">
        <v>45451</v>
      </c>
      <c r="DA33" s="17">
        <v>5646</v>
      </c>
      <c r="DB33" s="17">
        <v>5988</v>
      </c>
      <c r="DC33" s="17">
        <v>5259</v>
      </c>
      <c r="DD33" s="17">
        <v>14178</v>
      </c>
      <c r="DE33" s="102">
        <v>10928</v>
      </c>
      <c r="DF33" s="107">
        <v>4834</v>
      </c>
      <c r="DG33" s="26">
        <v>4939</v>
      </c>
      <c r="DH33" s="17">
        <v>4971</v>
      </c>
      <c r="DI33" s="27">
        <v>10118</v>
      </c>
      <c r="DJ33" s="26">
        <v>6077</v>
      </c>
      <c r="DK33" s="17">
        <v>5210</v>
      </c>
      <c r="DL33" s="17">
        <v>6867</v>
      </c>
      <c r="DM33" s="17">
        <v>4224</v>
      </c>
      <c r="DN33" s="17">
        <v>4169</v>
      </c>
      <c r="DO33" s="17">
        <v>4981</v>
      </c>
      <c r="DP33" s="17">
        <v>6287</v>
      </c>
      <c r="DQ33" s="102">
        <v>7524</v>
      </c>
      <c r="DR33" s="145">
        <v>11.4</v>
      </c>
      <c r="DS33" s="146">
        <v>3.9</v>
      </c>
      <c r="DT33" s="146">
        <v>4.4000000000000004</v>
      </c>
      <c r="DU33" s="146">
        <v>6.8</v>
      </c>
      <c r="DV33" s="146">
        <v>3.3</v>
      </c>
      <c r="DW33" s="146">
        <v>10.4</v>
      </c>
      <c r="DX33" s="146">
        <v>6.7</v>
      </c>
      <c r="DY33" s="146">
        <v>3.7</v>
      </c>
      <c r="DZ33" s="146">
        <v>8.8000000000000007</v>
      </c>
      <c r="EA33" s="146">
        <v>7</v>
      </c>
      <c r="EB33" s="147">
        <v>8.6999999999999993</v>
      </c>
      <c r="EC33" s="147">
        <v>9.5</v>
      </c>
      <c r="ED33" s="182">
        <f t="shared" si="0"/>
        <v>176.7</v>
      </c>
      <c r="EE33" s="182">
        <f t="shared" si="1"/>
        <v>80</v>
      </c>
      <c r="EF33" s="182">
        <f t="shared" si="2"/>
        <v>911.7</v>
      </c>
      <c r="EG33" s="171">
        <v>4.3</v>
      </c>
      <c r="EH33" s="146">
        <v>7.6</v>
      </c>
      <c r="EI33" s="182">
        <v>4.5999999999999996</v>
      </c>
      <c r="EJ33" s="146">
        <v>12.2</v>
      </c>
      <c r="EK33" s="191">
        <v>4.4000000000000004</v>
      </c>
      <c r="EL33" s="191">
        <v>12.8</v>
      </c>
      <c r="EM33" s="191">
        <v>15.5</v>
      </c>
      <c r="EN33" s="191">
        <v>5</v>
      </c>
      <c r="EO33" s="191">
        <v>10</v>
      </c>
      <c r="EP33" s="191">
        <v>6.7</v>
      </c>
      <c r="EQ33" s="191">
        <v>6.6</v>
      </c>
      <c r="ER33" s="191">
        <v>87</v>
      </c>
      <c r="ES33" s="171">
        <v>8</v>
      </c>
      <c r="ET33" s="146">
        <v>3.8</v>
      </c>
      <c r="EU33" s="147">
        <v>7.6</v>
      </c>
      <c r="EV33" s="147">
        <v>4.4000000000000004</v>
      </c>
      <c r="EW33" s="146">
        <v>8.9</v>
      </c>
      <c r="EX33" s="146">
        <v>8.8000000000000007</v>
      </c>
      <c r="EY33" s="182">
        <v>6.6</v>
      </c>
      <c r="EZ33" s="146">
        <v>5.4</v>
      </c>
      <c r="FA33" s="146">
        <v>5.7</v>
      </c>
      <c r="FB33" s="146">
        <v>6.6</v>
      </c>
      <c r="FC33" s="146">
        <v>6.3</v>
      </c>
      <c r="FD33" s="191">
        <v>7.9</v>
      </c>
      <c r="FE33" s="171">
        <v>6.8</v>
      </c>
      <c r="FF33" s="146">
        <v>6.5</v>
      </c>
      <c r="FG33" s="147">
        <v>245.8</v>
      </c>
      <c r="FH33" s="147">
        <v>9.6999999999999993</v>
      </c>
      <c r="FI33" s="146">
        <v>249.7</v>
      </c>
      <c r="FJ33" s="146">
        <v>8.1999999999999993</v>
      </c>
      <c r="FK33" s="182">
        <v>37.799999999999997</v>
      </c>
      <c r="FL33" s="146">
        <v>27.7</v>
      </c>
      <c r="FM33" s="146">
        <v>6.5</v>
      </c>
      <c r="FN33" s="146">
        <v>25.6</v>
      </c>
      <c r="FO33" s="146">
        <v>271.2</v>
      </c>
      <c r="FP33" s="191">
        <v>16.2</v>
      </c>
    </row>
    <row r="34" spans="1:172" s="3" customFormat="1" ht="13.2" x14ac:dyDescent="0.25">
      <c r="A34" s="226" t="s">
        <v>99</v>
      </c>
      <c r="B34" s="230">
        <v>0</v>
      </c>
      <c r="C34" s="231">
        <v>0</v>
      </c>
      <c r="D34" s="231">
        <v>0</v>
      </c>
      <c r="E34" s="231">
        <v>0</v>
      </c>
      <c r="F34" s="231">
        <v>0</v>
      </c>
      <c r="G34" s="231">
        <v>0</v>
      </c>
      <c r="H34" s="231">
        <v>0</v>
      </c>
      <c r="I34" s="231">
        <v>0</v>
      </c>
      <c r="J34" s="231">
        <v>0</v>
      </c>
      <c r="K34" s="231">
        <v>0</v>
      </c>
      <c r="L34" s="231">
        <v>0</v>
      </c>
      <c r="M34" s="231">
        <v>0</v>
      </c>
      <c r="N34" s="231">
        <v>0</v>
      </c>
      <c r="O34" s="231">
        <v>0</v>
      </c>
      <c r="P34" s="231">
        <v>0</v>
      </c>
      <c r="Q34" s="231">
        <v>0</v>
      </c>
      <c r="R34" s="231">
        <v>0</v>
      </c>
      <c r="S34" s="231">
        <v>0</v>
      </c>
      <c r="T34" s="231">
        <v>0</v>
      </c>
      <c r="U34" s="232">
        <v>800</v>
      </c>
      <c r="V34" s="232">
        <v>0</v>
      </c>
      <c r="W34" s="232">
        <v>0</v>
      </c>
      <c r="X34" s="232">
        <v>0</v>
      </c>
      <c r="Y34" s="232">
        <v>0</v>
      </c>
      <c r="Z34" s="231">
        <v>0</v>
      </c>
      <c r="AA34" s="231">
        <v>500</v>
      </c>
      <c r="AB34" s="231">
        <v>0</v>
      </c>
      <c r="AC34" s="231">
        <v>0</v>
      </c>
      <c r="AD34" s="231">
        <v>0</v>
      </c>
      <c r="AE34" s="231">
        <v>0</v>
      </c>
      <c r="AF34" s="231">
        <v>0</v>
      </c>
      <c r="AG34" s="233">
        <v>0</v>
      </c>
      <c r="AH34" s="232">
        <v>600</v>
      </c>
      <c r="AI34" s="233">
        <v>0</v>
      </c>
      <c r="AJ34" s="233">
        <v>0</v>
      </c>
      <c r="AK34" s="233">
        <v>0</v>
      </c>
      <c r="AL34" s="231">
        <v>0</v>
      </c>
      <c r="AM34" s="231">
        <v>0</v>
      </c>
      <c r="AN34" s="231">
        <v>0</v>
      </c>
      <c r="AO34" s="231">
        <v>103300</v>
      </c>
      <c r="AP34" s="231">
        <v>0</v>
      </c>
      <c r="AQ34" s="231">
        <v>98300</v>
      </c>
      <c r="AR34" s="231">
        <v>0</v>
      </c>
      <c r="AS34" s="231">
        <v>0</v>
      </c>
      <c r="AT34" s="231">
        <v>0</v>
      </c>
      <c r="AU34" s="231">
        <v>0</v>
      </c>
      <c r="AV34" s="231">
        <v>0</v>
      </c>
      <c r="AW34" s="231">
        <v>0</v>
      </c>
      <c r="AX34" s="231">
        <v>0</v>
      </c>
      <c r="AY34" s="231">
        <v>0</v>
      </c>
      <c r="AZ34" s="231">
        <v>0</v>
      </c>
      <c r="BA34" s="231">
        <v>0</v>
      </c>
      <c r="BB34" s="231">
        <v>0</v>
      </c>
      <c r="BC34" s="231">
        <v>0</v>
      </c>
      <c r="BD34" s="231">
        <v>0</v>
      </c>
      <c r="BE34" s="231">
        <v>0</v>
      </c>
      <c r="BF34" s="231">
        <v>0</v>
      </c>
      <c r="BG34" s="231">
        <v>0</v>
      </c>
      <c r="BH34" s="231">
        <v>0</v>
      </c>
      <c r="BI34" s="231">
        <v>0</v>
      </c>
      <c r="BJ34" s="234">
        <v>0</v>
      </c>
      <c r="BK34" s="234">
        <v>0</v>
      </c>
      <c r="BL34" s="234">
        <v>0</v>
      </c>
      <c r="BM34" s="234">
        <v>0</v>
      </c>
      <c r="BN34" s="234">
        <v>0</v>
      </c>
      <c r="BO34" s="234">
        <v>0</v>
      </c>
      <c r="BP34" s="234">
        <v>0</v>
      </c>
      <c r="BQ34" s="234">
        <v>0</v>
      </c>
      <c r="BR34" s="234">
        <v>0</v>
      </c>
      <c r="BS34" s="234">
        <v>0</v>
      </c>
      <c r="BT34" s="234">
        <v>0</v>
      </c>
      <c r="BU34" s="234">
        <v>0</v>
      </c>
      <c r="BV34" s="234">
        <v>0</v>
      </c>
      <c r="BW34" s="234">
        <v>0</v>
      </c>
      <c r="BX34" s="234">
        <v>0</v>
      </c>
      <c r="BY34" s="234">
        <v>13408</v>
      </c>
      <c r="BZ34" s="234">
        <v>0</v>
      </c>
      <c r="CA34" s="234">
        <v>0</v>
      </c>
      <c r="CB34" s="234">
        <v>13620</v>
      </c>
      <c r="CC34" s="235">
        <v>0</v>
      </c>
      <c r="CD34" s="235">
        <v>1183</v>
      </c>
      <c r="CE34" s="235">
        <v>0</v>
      </c>
      <c r="CF34" s="235">
        <v>0</v>
      </c>
      <c r="CG34" s="235">
        <v>0</v>
      </c>
      <c r="CH34" s="236">
        <v>13843</v>
      </c>
      <c r="CI34" s="237">
        <v>62</v>
      </c>
      <c r="CJ34" s="237">
        <v>254</v>
      </c>
      <c r="CK34" s="237">
        <v>0</v>
      </c>
      <c r="CL34" s="237">
        <v>0</v>
      </c>
      <c r="CM34" s="237">
        <v>0</v>
      </c>
      <c r="CN34" s="237">
        <v>0</v>
      </c>
      <c r="CO34" s="237">
        <v>0</v>
      </c>
      <c r="CP34" s="237">
        <v>0</v>
      </c>
      <c r="CQ34" s="237">
        <v>0</v>
      </c>
      <c r="CR34" s="237">
        <v>0</v>
      </c>
      <c r="CS34" s="238">
        <v>1453</v>
      </c>
      <c r="CT34" s="239">
        <v>0</v>
      </c>
      <c r="CU34" s="237">
        <v>0</v>
      </c>
      <c r="CV34" s="235">
        <v>0</v>
      </c>
      <c r="CW34" s="240">
        <v>8383</v>
      </c>
      <c r="CX34" s="237">
        <v>0</v>
      </c>
      <c r="CY34" s="235">
        <v>8228</v>
      </c>
      <c r="CZ34" s="235">
        <v>41814</v>
      </c>
      <c r="DA34" s="235">
        <v>210</v>
      </c>
      <c r="DB34" s="235">
        <v>0</v>
      </c>
      <c r="DC34" s="235">
        <v>0</v>
      </c>
      <c r="DD34" s="235">
        <v>6738</v>
      </c>
      <c r="DE34" s="241">
        <v>601</v>
      </c>
      <c r="DF34" s="242">
        <v>0</v>
      </c>
      <c r="DG34" s="237">
        <v>0</v>
      </c>
      <c r="DH34" s="235">
        <v>0</v>
      </c>
      <c r="DI34" s="240">
        <v>0</v>
      </c>
      <c r="DJ34" s="237">
        <v>0</v>
      </c>
      <c r="DK34" s="237">
        <v>0</v>
      </c>
      <c r="DL34" s="235">
        <v>0</v>
      </c>
      <c r="DM34" s="235">
        <v>0</v>
      </c>
      <c r="DN34" s="235">
        <v>0</v>
      </c>
      <c r="DO34" s="235">
        <v>0</v>
      </c>
      <c r="DP34" s="235">
        <v>60</v>
      </c>
      <c r="DQ34" s="241">
        <v>0</v>
      </c>
      <c r="DR34" s="198">
        <v>0</v>
      </c>
      <c r="DS34" s="199">
        <v>0</v>
      </c>
      <c r="DT34" s="199">
        <v>0</v>
      </c>
      <c r="DU34" s="199">
        <v>0</v>
      </c>
      <c r="DV34" s="199">
        <v>0</v>
      </c>
      <c r="DW34" s="199">
        <v>0.2</v>
      </c>
      <c r="DX34" s="199">
        <v>0.1</v>
      </c>
      <c r="DY34" s="199">
        <v>0.4</v>
      </c>
      <c r="DZ34" s="199">
        <v>0</v>
      </c>
      <c r="EA34" s="199">
        <v>0.3</v>
      </c>
      <c r="EB34" s="199">
        <v>4.9000000000000004</v>
      </c>
      <c r="EC34" s="200">
        <v>1.6</v>
      </c>
      <c r="ED34" s="206">
        <f t="shared" si="0"/>
        <v>79.709999999999994</v>
      </c>
      <c r="EE34" s="206">
        <f t="shared" si="1"/>
        <v>13.7</v>
      </c>
      <c r="EF34" s="206">
        <f t="shared" si="2"/>
        <v>817.40000000000009</v>
      </c>
      <c r="EG34" s="175">
        <v>0.01</v>
      </c>
      <c r="EH34" s="137">
        <v>1</v>
      </c>
      <c r="EI34" s="186">
        <v>0</v>
      </c>
      <c r="EJ34" s="137">
        <v>0.2</v>
      </c>
      <c r="EK34" s="201">
        <v>0.1</v>
      </c>
      <c r="EL34" s="201">
        <v>3.8</v>
      </c>
      <c r="EM34" s="201">
        <v>7.3</v>
      </c>
      <c r="EN34" s="201">
        <v>0</v>
      </c>
      <c r="EO34" s="201">
        <v>0</v>
      </c>
      <c r="EP34" s="201">
        <v>0</v>
      </c>
      <c r="EQ34" s="201">
        <v>0</v>
      </c>
      <c r="ER34" s="201">
        <v>67.3</v>
      </c>
      <c r="ES34" s="202">
        <v>0</v>
      </c>
      <c r="ET34" s="199">
        <v>0.3</v>
      </c>
      <c r="EU34" s="200">
        <v>0</v>
      </c>
      <c r="EV34" s="200">
        <v>0.1</v>
      </c>
      <c r="EW34" s="199">
        <v>3.5</v>
      </c>
      <c r="EX34" s="199">
        <v>1.8</v>
      </c>
      <c r="EY34" s="206">
        <v>3.7</v>
      </c>
      <c r="EZ34" s="199">
        <v>0.3</v>
      </c>
      <c r="FA34" s="199">
        <v>0</v>
      </c>
      <c r="FB34" s="199">
        <v>0</v>
      </c>
      <c r="FC34" s="199">
        <v>3.3</v>
      </c>
      <c r="FD34" s="201">
        <v>0.7</v>
      </c>
      <c r="FE34" s="202">
        <v>0.9</v>
      </c>
      <c r="FF34" s="199">
        <v>0</v>
      </c>
      <c r="FG34" s="200">
        <v>235.3</v>
      </c>
      <c r="FH34" s="200">
        <v>0.9</v>
      </c>
      <c r="FI34" s="199">
        <v>244.1</v>
      </c>
      <c r="FJ34" s="199">
        <v>0</v>
      </c>
      <c r="FK34" s="206">
        <v>28.7</v>
      </c>
      <c r="FL34" s="199">
        <v>21.2</v>
      </c>
      <c r="FM34" s="199">
        <v>0</v>
      </c>
      <c r="FN34" s="199">
        <v>20</v>
      </c>
      <c r="FO34" s="199">
        <v>266.3</v>
      </c>
      <c r="FP34" s="201">
        <v>0</v>
      </c>
    </row>
    <row r="35" spans="1:172" s="3" customFormat="1" ht="13.2" x14ac:dyDescent="0.25">
      <c r="A35" s="66" t="s">
        <v>100</v>
      </c>
      <c r="B35" s="230"/>
      <c r="C35" s="231"/>
      <c r="D35" s="231"/>
      <c r="E35" s="231"/>
      <c r="F35" s="231"/>
      <c r="G35" s="231"/>
      <c r="H35" s="231"/>
      <c r="I35" s="231"/>
      <c r="J35" s="231"/>
      <c r="K35" s="231"/>
      <c r="L35" s="231"/>
      <c r="M35" s="231"/>
      <c r="N35" s="231"/>
      <c r="O35" s="231"/>
      <c r="P35" s="231"/>
      <c r="Q35" s="231"/>
      <c r="R35" s="231"/>
      <c r="S35" s="231"/>
      <c r="T35" s="231"/>
      <c r="U35" s="232"/>
      <c r="V35" s="232"/>
      <c r="W35" s="232"/>
      <c r="X35" s="232"/>
      <c r="Y35" s="232"/>
      <c r="Z35" s="231"/>
      <c r="AA35" s="231"/>
      <c r="AB35" s="231"/>
      <c r="AC35" s="231"/>
      <c r="AD35" s="231"/>
      <c r="AE35" s="231"/>
      <c r="AF35" s="231"/>
      <c r="AG35" s="233"/>
      <c r="AH35" s="232"/>
      <c r="AI35" s="233"/>
      <c r="AJ35" s="233"/>
      <c r="AK35" s="233"/>
      <c r="AL35" s="231"/>
      <c r="AM35" s="231"/>
      <c r="AN35" s="231"/>
      <c r="AO35" s="231"/>
      <c r="AP35" s="231"/>
      <c r="AQ35" s="231"/>
      <c r="AR35" s="231"/>
      <c r="AS35" s="231"/>
      <c r="AT35" s="231"/>
      <c r="AU35" s="231"/>
      <c r="AV35" s="231"/>
      <c r="AW35" s="231"/>
      <c r="AX35" s="231"/>
      <c r="AY35" s="231"/>
      <c r="AZ35" s="231"/>
      <c r="BA35" s="231"/>
      <c r="BB35" s="231"/>
      <c r="BC35" s="231"/>
      <c r="BD35" s="231"/>
      <c r="BE35" s="231"/>
      <c r="BF35" s="231"/>
      <c r="BG35" s="231"/>
      <c r="BH35" s="231"/>
      <c r="BI35" s="231"/>
      <c r="BJ35" s="234"/>
      <c r="BK35" s="234"/>
      <c r="BL35" s="234"/>
      <c r="BM35" s="234"/>
      <c r="BN35" s="234"/>
      <c r="BO35" s="234"/>
      <c r="BP35" s="234"/>
      <c r="BQ35" s="234"/>
      <c r="BR35" s="234"/>
      <c r="BS35" s="234"/>
      <c r="BT35" s="234"/>
      <c r="BU35" s="234"/>
      <c r="BV35" s="234"/>
      <c r="BW35" s="234"/>
      <c r="BX35" s="234"/>
      <c r="BY35" s="234"/>
      <c r="BZ35" s="234"/>
      <c r="CA35" s="234"/>
      <c r="CB35" s="234"/>
      <c r="CC35" s="235"/>
      <c r="CD35" s="235"/>
      <c r="CE35" s="235"/>
      <c r="CF35" s="235"/>
      <c r="CG35" s="235"/>
      <c r="CH35" s="236"/>
      <c r="CI35" s="237"/>
      <c r="CJ35" s="237"/>
      <c r="CK35" s="237"/>
      <c r="CL35" s="237"/>
      <c r="CM35" s="237"/>
      <c r="CN35" s="237"/>
      <c r="CO35" s="237"/>
      <c r="CP35" s="237"/>
      <c r="CQ35" s="237"/>
      <c r="CR35" s="237"/>
      <c r="CS35" s="238"/>
      <c r="CT35" s="239"/>
      <c r="CU35" s="237"/>
      <c r="CV35" s="235"/>
      <c r="CW35" s="240"/>
      <c r="CX35" s="237"/>
      <c r="CY35" s="235"/>
      <c r="CZ35" s="235"/>
      <c r="DA35" s="235"/>
      <c r="DB35" s="235"/>
      <c r="DC35" s="235"/>
      <c r="DD35" s="235"/>
      <c r="DE35" s="241"/>
      <c r="DF35" s="242"/>
      <c r="DG35" s="237"/>
      <c r="DH35" s="235"/>
      <c r="DI35" s="240"/>
      <c r="DJ35" s="237"/>
      <c r="DK35" s="237"/>
      <c r="DL35" s="235"/>
      <c r="DM35" s="235"/>
      <c r="DN35" s="235"/>
      <c r="DO35" s="235"/>
      <c r="DP35" s="235"/>
      <c r="DQ35" s="241"/>
      <c r="DR35" s="198"/>
      <c r="DS35" s="199"/>
      <c r="DT35" s="199"/>
      <c r="DU35" s="199"/>
      <c r="DV35" s="199"/>
      <c r="DW35" s="199"/>
      <c r="DX35" s="199"/>
      <c r="DY35" s="199"/>
      <c r="DZ35" s="199"/>
      <c r="EA35" s="199"/>
      <c r="EB35" s="200"/>
      <c r="EC35" s="200"/>
      <c r="ED35" s="243">
        <f t="shared" si="0"/>
        <v>110.29999999999998</v>
      </c>
      <c r="EE35" s="243">
        <f t="shared" si="1"/>
        <v>103.39999999999999</v>
      </c>
      <c r="EF35" s="243">
        <f t="shared" si="2"/>
        <v>158.40000000000003</v>
      </c>
      <c r="EG35" s="225">
        <f>((EG27-(EG28+EG29+EG30+EG31+EG32+EG33)))</f>
        <v>5.7999999999999972</v>
      </c>
      <c r="EH35" s="225">
        <f t="shared" ref="EH35:FP35" si="5">((EH27-(EH28+EH29+EH30+EH31+EH32+EH33)))</f>
        <v>15</v>
      </c>
      <c r="EI35" s="225">
        <f t="shared" si="5"/>
        <v>6.2999999999999901</v>
      </c>
      <c r="EJ35" s="225">
        <f t="shared" si="5"/>
        <v>6.4999999999999929</v>
      </c>
      <c r="EK35" s="225">
        <f t="shared" si="5"/>
        <v>6.2000000000000028</v>
      </c>
      <c r="EL35" s="225">
        <f t="shared" si="5"/>
        <v>14.599999999999994</v>
      </c>
      <c r="EM35" s="225">
        <f t="shared" si="5"/>
        <v>5.2000000000000028</v>
      </c>
      <c r="EN35" s="225">
        <f t="shared" si="5"/>
        <v>10.299999999999997</v>
      </c>
      <c r="EO35" s="225">
        <f t="shared" si="5"/>
        <v>11.900000000000006</v>
      </c>
      <c r="EP35" s="225">
        <f t="shared" si="5"/>
        <v>6.0999999999999943</v>
      </c>
      <c r="EQ35" s="225">
        <f t="shared" si="5"/>
        <v>5.8999999999999986</v>
      </c>
      <c r="ER35" s="225">
        <f t="shared" si="5"/>
        <v>16.5</v>
      </c>
      <c r="ES35" s="225">
        <f t="shared" si="5"/>
        <v>9.7000000000000028</v>
      </c>
      <c r="ET35" s="225">
        <f t="shared" si="5"/>
        <v>9.2999999999999972</v>
      </c>
      <c r="EU35" s="225">
        <f t="shared" si="5"/>
        <v>8.9999999999999929</v>
      </c>
      <c r="EV35" s="225">
        <f t="shared" si="5"/>
        <v>5.8999999999999986</v>
      </c>
      <c r="EW35" s="225">
        <f t="shared" si="5"/>
        <v>8.6000000000000014</v>
      </c>
      <c r="EX35" s="225">
        <f t="shared" si="5"/>
        <v>10.299999999999997</v>
      </c>
      <c r="EY35" s="225">
        <f t="shared" si="5"/>
        <v>9.4999999999999929</v>
      </c>
      <c r="EZ35" s="225">
        <f t="shared" si="5"/>
        <v>12.300000000000004</v>
      </c>
      <c r="FA35" s="225">
        <f t="shared" si="5"/>
        <v>6.5</v>
      </c>
      <c r="FB35" s="225">
        <f t="shared" si="5"/>
        <v>6.6000000000000014</v>
      </c>
      <c r="FC35" s="225">
        <f t="shared" si="5"/>
        <v>7.3000000000000043</v>
      </c>
      <c r="FD35" s="225">
        <f t="shared" si="5"/>
        <v>8.3999999999999915</v>
      </c>
      <c r="FE35" s="225">
        <f t="shared" si="5"/>
        <v>8.9000000000000057</v>
      </c>
      <c r="FF35" s="225">
        <f t="shared" si="5"/>
        <v>8.6000000000000014</v>
      </c>
      <c r="FG35" s="225">
        <f t="shared" si="5"/>
        <v>8.5</v>
      </c>
      <c r="FH35" s="225">
        <f t="shared" si="5"/>
        <v>7.5999999999999943</v>
      </c>
      <c r="FI35" s="225">
        <f t="shared" si="5"/>
        <v>38.600000000000023</v>
      </c>
      <c r="FJ35" s="225">
        <f t="shared" si="5"/>
        <v>7.9000000000000057</v>
      </c>
      <c r="FK35" s="225">
        <f t="shared" si="5"/>
        <v>9.0999999999999943</v>
      </c>
      <c r="FL35" s="225">
        <f t="shared" si="5"/>
        <v>9.1000000000000085</v>
      </c>
      <c r="FM35" s="225">
        <f t="shared" si="5"/>
        <v>15</v>
      </c>
      <c r="FN35" s="225">
        <f t="shared" si="5"/>
        <v>15.300000000000011</v>
      </c>
      <c r="FO35" s="225">
        <f>((FO27-(FO28+FO29+FO30+FO31+FO32+FO33)))</f>
        <v>13</v>
      </c>
      <c r="FP35" s="225">
        <f t="shared" si="5"/>
        <v>16.799999999999997</v>
      </c>
    </row>
    <row r="36" spans="1:172" ht="13.2" x14ac:dyDescent="0.25">
      <c r="A36" s="66"/>
      <c r="B36" s="57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32"/>
      <c r="V36" s="32"/>
      <c r="W36" s="32"/>
      <c r="X36" s="32"/>
      <c r="Y36" s="32"/>
      <c r="Z36" s="21"/>
      <c r="AA36" s="21"/>
      <c r="AB36" s="21"/>
      <c r="AC36" s="21"/>
      <c r="AD36" s="21"/>
      <c r="AE36" s="21"/>
      <c r="AF36" s="21"/>
      <c r="AG36" s="32"/>
      <c r="AH36" s="32"/>
      <c r="AI36" s="32"/>
      <c r="AJ36" s="32"/>
      <c r="AK36" s="32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8"/>
      <c r="CB36" s="28"/>
      <c r="CC36" s="17"/>
      <c r="CD36" s="17"/>
      <c r="CE36" s="17"/>
      <c r="CF36" s="17"/>
      <c r="CG36" s="17"/>
      <c r="CH36" s="39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79"/>
      <c r="CT36" s="90"/>
      <c r="CU36" s="17"/>
      <c r="CV36" s="17"/>
      <c r="CW36" s="27"/>
      <c r="CX36" s="26"/>
      <c r="CY36" s="17"/>
      <c r="CZ36" s="17"/>
      <c r="DA36" s="17"/>
      <c r="DB36" s="17"/>
      <c r="DC36" s="17"/>
      <c r="DD36" s="17"/>
      <c r="DE36" s="102"/>
      <c r="DF36" s="107"/>
      <c r="DG36" s="26"/>
      <c r="DH36" s="17"/>
      <c r="DI36" s="27"/>
      <c r="DJ36" s="26"/>
      <c r="DK36" s="17"/>
      <c r="DL36" s="17"/>
      <c r="DM36" s="17"/>
      <c r="DN36" s="17"/>
      <c r="DO36" s="17"/>
      <c r="DP36" s="17"/>
      <c r="DQ36" s="102"/>
      <c r="DR36" s="142"/>
      <c r="DS36" s="13"/>
      <c r="DT36" s="13"/>
      <c r="DU36" s="13"/>
      <c r="DV36" s="13"/>
      <c r="DW36" s="13"/>
      <c r="DX36" s="13"/>
      <c r="DY36" s="13"/>
      <c r="DZ36" s="13"/>
      <c r="EA36" s="13"/>
      <c r="EB36" s="136"/>
      <c r="EC36" s="136"/>
      <c r="ED36" s="229"/>
      <c r="EE36" s="229"/>
      <c r="EF36" s="229"/>
      <c r="EG36" s="5"/>
      <c r="EH36" s="9"/>
      <c r="EJ36" s="9"/>
      <c r="EK36" s="10"/>
      <c r="EL36" s="10"/>
      <c r="EM36" s="10"/>
      <c r="EN36" s="10"/>
      <c r="EO36" s="10"/>
      <c r="EP36" s="10"/>
      <c r="EQ36" s="10"/>
      <c r="ER36" s="10"/>
      <c r="ES36" s="5"/>
      <c r="ET36" s="9"/>
      <c r="EU36" s="8"/>
      <c r="EV36" s="8"/>
      <c r="EW36" s="9"/>
      <c r="EX36" s="9"/>
      <c r="EZ36" s="9"/>
      <c r="FA36" s="9"/>
      <c r="FB36" s="9"/>
      <c r="FC36" s="9"/>
      <c r="FD36" s="10"/>
      <c r="FE36" s="5"/>
      <c r="FF36" s="9"/>
      <c r="FG36" s="8"/>
      <c r="FH36" s="8"/>
      <c r="FI36" s="9"/>
      <c r="FJ36" s="9"/>
      <c r="FL36" s="9"/>
      <c r="FM36" s="9"/>
      <c r="FN36" s="9"/>
      <c r="FO36" s="9"/>
      <c r="FP36" s="10"/>
    </row>
    <row r="37" spans="1:172" ht="26.4" x14ac:dyDescent="0.25">
      <c r="A37" s="65" t="s">
        <v>41</v>
      </c>
      <c r="B37" s="56">
        <v>22631</v>
      </c>
      <c r="C37" s="13">
        <v>18944</v>
      </c>
      <c r="D37" s="13">
        <v>24662</v>
      </c>
      <c r="E37" s="13">
        <v>21404</v>
      </c>
      <c r="F37" s="13">
        <v>20362</v>
      </c>
      <c r="G37" s="13">
        <v>16115</v>
      </c>
      <c r="H37" s="13">
        <v>15684</v>
      </c>
      <c r="I37" s="13">
        <v>16635</v>
      </c>
      <c r="J37" s="13">
        <v>19536</v>
      </c>
      <c r="K37" s="13">
        <v>23702</v>
      </c>
      <c r="L37" s="13">
        <v>22409</v>
      </c>
      <c r="M37" s="13">
        <v>22218</v>
      </c>
      <c r="N37" s="13">
        <v>14592</v>
      </c>
      <c r="O37" s="13">
        <v>13461</v>
      </c>
      <c r="P37" s="13">
        <v>15713</v>
      </c>
      <c r="Q37" s="13">
        <v>16734</v>
      </c>
      <c r="R37" s="13">
        <v>17823</v>
      </c>
      <c r="S37" s="13">
        <v>17907</v>
      </c>
      <c r="T37" s="13">
        <v>19884</v>
      </c>
      <c r="U37" s="31">
        <v>19901</v>
      </c>
      <c r="V37" s="31">
        <v>16024</v>
      </c>
      <c r="W37" s="31">
        <v>27734</v>
      </c>
      <c r="X37" s="31">
        <v>20634</v>
      </c>
      <c r="Y37" s="31">
        <v>17455</v>
      </c>
      <c r="Z37" s="13">
        <v>13431</v>
      </c>
      <c r="AA37" s="13">
        <v>11462</v>
      </c>
      <c r="AB37" s="13">
        <v>14584</v>
      </c>
      <c r="AC37" s="13">
        <v>18426</v>
      </c>
      <c r="AD37" s="13">
        <v>3056</v>
      </c>
      <c r="AE37" s="13">
        <v>16931</v>
      </c>
      <c r="AF37" s="13">
        <v>21035</v>
      </c>
      <c r="AG37" s="31">
        <v>19625</v>
      </c>
      <c r="AH37" s="31">
        <v>18423</v>
      </c>
      <c r="AI37" s="31">
        <v>22692</v>
      </c>
      <c r="AJ37" s="31">
        <v>21610</v>
      </c>
      <c r="AK37" s="31">
        <v>24903</v>
      </c>
      <c r="AL37" s="13">
        <v>15175</v>
      </c>
      <c r="AM37" s="13">
        <v>13776</v>
      </c>
      <c r="AN37" s="13">
        <v>18186</v>
      </c>
      <c r="AO37" s="13">
        <v>18559</v>
      </c>
      <c r="AP37" s="13">
        <v>21352</v>
      </c>
      <c r="AQ37" s="13">
        <v>20917</v>
      </c>
      <c r="AR37" s="13">
        <v>22269</v>
      </c>
      <c r="AS37" s="13">
        <v>19114</v>
      </c>
      <c r="AT37" s="13">
        <v>23186</v>
      </c>
      <c r="AU37" s="13">
        <v>22831</v>
      </c>
      <c r="AV37" s="13">
        <v>19386</v>
      </c>
      <c r="AW37" s="13">
        <v>21984</v>
      </c>
      <c r="AX37" s="13">
        <v>16023</v>
      </c>
      <c r="AY37" s="13">
        <v>17015</v>
      </c>
      <c r="AZ37" s="13">
        <v>18902</v>
      </c>
      <c r="BA37" s="13">
        <v>19370</v>
      </c>
      <c r="BB37" s="13">
        <v>21962</v>
      </c>
      <c r="BC37" s="13">
        <v>22705</v>
      </c>
      <c r="BD37" s="13">
        <v>21036</v>
      </c>
      <c r="BE37" s="13">
        <v>24150</v>
      </c>
      <c r="BF37" s="13">
        <v>22014</v>
      </c>
      <c r="BG37" s="13">
        <v>22903</v>
      </c>
      <c r="BH37" s="13">
        <v>22519</v>
      </c>
      <c r="BI37" s="13">
        <v>24918</v>
      </c>
      <c r="BJ37" s="28">
        <v>18814</v>
      </c>
      <c r="BK37" s="28">
        <v>16855</v>
      </c>
      <c r="BL37" s="28">
        <v>20216</v>
      </c>
      <c r="BM37" s="28">
        <v>19330</v>
      </c>
      <c r="BN37" s="28">
        <v>22536</v>
      </c>
      <c r="BO37" s="28">
        <v>21573</v>
      </c>
      <c r="BP37" s="28">
        <v>19124</v>
      </c>
      <c r="BQ37" s="28">
        <v>25509</v>
      </c>
      <c r="BR37" s="28">
        <v>19177</v>
      </c>
      <c r="BS37" s="28">
        <v>26334</v>
      </c>
      <c r="BT37" s="28">
        <v>27226</v>
      </c>
      <c r="BU37" s="28">
        <v>27257</v>
      </c>
      <c r="BV37" s="28">
        <v>15157</v>
      </c>
      <c r="BW37" s="28">
        <v>16232</v>
      </c>
      <c r="BX37" s="28">
        <v>20554</v>
      </c>
      <c r="BY37" s="28">
        <v>20194</v>
      </c>
      <c r="BZ37" s="28">
        <v>22974</v>
      </c>
      <c r="CA37" s="28">
        <v>22999</v>
      </c>
      <c r="CB37" s="28">
        <v>20292</v>
      </c>
      <c r="CC37" s="20">
        <v>22770</v>
      </c>
      <c r="CD37" s="20">
        <v>23541</v>
      </c>
      <c r="CE37" s="20">
        <v>26257</v>
      </c>
      <c r="CF37" s="20">
        <v>25979</v>
      </c>
      <c r="CG37" s="20">
        <v>21347</v>
      </c>
      <c r="CH37" s="38">
        <v>17686</v>
      </c>
      <c r="CI37" s="24">
        <v>14647</v>
      </c>
      <c r="CJ37" s="24">
        <v>17112</v>
      </c>
      <c r="CK37" s="24">
        <v>17263</v>
      </c>
      <c r="CL37" s="24">
        <v>21085</v>
      </c>
      <c r="CM37" s="24">
        <v>20581</v>
      </c>
      <c r="CN37" s="24">
        <v>19351</v>
      </c>
      <c r="CO37" s="24">
        <v>20479</v>
      </c>
      <c r="CP37" s="24">
        <v>18938</v>
      </c>
      <c r="CQ37" s="24">
        <v>30114</v>
      </c>
      <c r="CR37" s="24">
        <v>24026</v>
      </c>
      <c r="CS37" s="78">
        <v>24732</v>
      </c>
      <c r="CT37" s="89">
        <v>13989</v>
      </c>
      <c r="CU37" s="24">
        <v>17101</v>
      </c>
      <c r="CV37" s="24">
        <v>18814</v>
      </c>
      <c r="CW37" s="24">
        <v>19546</v>
      </c>
      <c r="CX37" s="24">
        <v>20398</v>
      </c>
      <c r="CY37" s="20">
        <v>25294</v>
      </c>
      <c r="CZ37" s="20">
        <v>26130</v>
      </c>
      <c r="DA37" s="20">
        <v>24096</v>
      </c>
      <c r="DB37" s="20">
        <v>27328</v>
      </c>
      <c r="DC37" s="20">
        <v>26249</v>
      </c>
      <c r="DD37" s="20">
        <v>26390</v>
      </c>
      <c r="DE37" s="101">
        <v>33223</v>
      </c>
      <c r="DF37" s="106">
        <v>18272</v>
      </c>
      <c r="DG37" s="24">
        <v>19157</v>
      </c>
      <c r="DH37" s="24">
        <v>16552</v>
      </c>
      <c r="DI37" s="24">
        <v>19024</v>
      </c>
      <c r="DJ37" s="24">
        <v>18574</v>
      </c>
      <c r="DK37" s="20">
        <v>20364</v>
      </c>
      <c r="DL37" s="20">
        <v>16932</v>
      </c>
      <c r="DM37" s="20">
        <v>22178</v>
      </c>
      <c r="DN37" s="20">
        <v>20879</v>
      </c>
      <c r="DO37" s="20">
        <v>22180</v>
      </c>
      <c r="DP37" s="20">
        <v>22023</v>
      </c>
      <c r="DQ37" s="101">
        <v>24496</v>
      </c>
      <c r="DR37" s="145">
        <v>25.2</v>
      </c>
      <c r="DS37" s="146">
        <v>18.2</v>
      </c>
      <c r="DT37" s="146">
        <v>21.7</v>
      </c>
      <c r="DU37" s="146">
        <v>20.3</v>
      </c>
      <c r="DV37" s="146">
        <v>27.9</v>
      </c>
      <c r="DW37" s="146">
        <v>19.899999999999999</v>
      </c>
      <c r="DX37" s="146">
        <v>25.4</v>
      </c>
      <c r="DY37" s="146">
        <v>27.4</v>
      </c>
      <c r="DZ37" s="146">
        <v>25.9</v>
      </c>
      <c r="EA37" s="146">
        <v>28.7</v>
      </c>
      <c r="EB37" s="147">
        <v>25.9</v>
      </c>
      <c r="EC37" s="147">
        <v>30.7</v>
      </c>
      <c r="ED37" s="182">
        <f t="shared" si="0"/>
        <v>282.70000000000005</v>
      </c>
      <c r="EE37" s="182">
        <f t="shared" si="1"/>
        <v>306.3</v>
      </c>
      <c r="EF37" s="182">
        <f t="shared" si="2"/>
        <v>359.2</v>
      </c>
      <c r="EG37" s="171">
        <v>20.3</v>
      </c>
      <c r="EH37" s="146">
        <v>18.7</v>
      </c>
      <c r="EI37" s="182">
        <v>19.8</v>
      </c>
      <c r="EJ37" s="146">
        <v>17.100000000000001</v>
      </c>
      <c r="EK37" s="191">
        <v>34.700000000000003</v>
      </c>
      <c r="EL37" s="191">
        <v>18</v>
      </c>
      <c r="EM37" s="191">
        <v>20.5</v>
      </c>
      <c r="EN37" s="191">
        <v>26.3</v>
      </c>
      <c r="EO37" s="191">
        <v>25.8</v>
      </c>
      <c r="EP37" s="191">
        <v>28.3</v>
      </c>
      <c r="EQ37" s="191">
        <v>27.5</v>
      </c>
      <c r="ER37" s="191">
        <v>25.7</v>
      </c>
      <c r="ES37" s="171">
        <v>21.5</v>
      </c>
      <c r="ET37" s="146">
        <v>18</v>
      </c>
      <c r="EU37" s="147">
        <v>21.4</v>
      </c>
      <c r="EV37" s="147">
        <v>19.100000000000001</v>
      </c>
      <c r="EW37" s="146">
        <v>24.2</v>
      </c>
      <c r="EX37" s="146">
        <v>22.8</v>
      </c>
      <c r="EY37" s="182">
        <v>27.6</v>
      </c>
      <c r="EZ37" s="146">
        <v>26.3</v>
      </c>
      <c r="FA37" s="146">
        <v>26.4</v>
      </c>
      <c r="FB37" s="146">
        <v>33.5</v>
      </c>
      <c r="FC37" s="146">
        <v>29.6</v>
      </c>
      <c r="FD37" s="191">
        <v>35.9</v>
      </c>
      <c r="FE37" s="171">
        <v>24.5</v>
      </c>
      <c r="FF37" s="146">
        <v>23.4</v>
      </c>
      <c r="FG37" s="147">
        <v>25.4</v>
      </c>
      <c r="FH37" s="147">
        <v>31.3</v>
      </c>
      <c r="FI37" s="146">
        <v>33.799999999999997</v>
      </c>
      <c r="FJ37" s="146">
        <v>30</v>
      </c>
      <c r="FK37" s="182">
        <v>32.799999999999997</v>
      </c>
      <c r="FL37" s="146">
        <v>28.9</v>
      </c>
      <c r="FM37" s="146">
        <v>31.1</v>
      </c>
      <c r="FN37" s="146">
        <v>36.4</v>
      </c>
      <c r="FO37" s="146">
        <v>31.1</v>
      </c>
      <c r="FP37" s="191">
        <v>30.5</v>
      </c>
    </row>
    <row r="38" spans="1:172" ht="13.2" x14ac:dyDescent="0.25">
      <c r="A38" s="66" t="s">
        <v>42</v>
      </c>
      <c r="B38" s="57">
        <v>9047</v>
      </c>
      <c r="C38" s="21">
        <v>6861</v>
      </c>
      <c r="D38" s="21">
        <v>8736</v>
      </c>
      <c r="E38" s="21">
        <v>7640</v>
      </c>
      <c r="F38" s="21">
        <v>6115</v>
      </c>
      <c r="G38" s="21">
        <v>6867</v>
      </c>
      <c r="H38" s="21">
        <v>6293</v>
      </c>
      <c r="I38" s="21">
        <v>7973</v>
      </c>
      <c r="J38" s="21">
        <v>7682</v>
      </c>
      <c r="K38" s="21">
        <v>8614</v>
      </c>
      <c r="L38" s="21">
        <v>6400</v>
      </c>
      <c r="M38" s="21">
        <v>4506</v>
      </c>
      <c r="N38" s="21">
        <v>3785</v>
      </c>
      <c r="O38" s="21">
        <v>3759</v>
      </c>
      <c r="P38" s="21">
        <v>2506</v>
      </c>
      <c r="Q38" s="21">
        <v>3513</v>
      </c>
      <c r="R38" s="21">
        <v>3846</v>
      </c>
      <c r="S38" s="21">
        <v>4871</v>
      </c>
      <c r="T38" s="21">
        <v>4462</v>
      </c>
      <c r="U38" s="32">
        <v>4481</v>
      </c>
      <c r="V38" s="32">
        <v>2872</v>
      </c>
      <c r="W38" s="32">
        <v>4163</v>
      </c>
      <c r="X38" s="32">
        <v>4788</v>
      </c>
      <c r="Y38" s="32">
        <v>3387</v>
      </c>
      <c r="Z38" s="21">
        <v>1920</v>
      </c>
      <c r="AA38" s="21">
        <v>1822</v>
      </c>
      <c r="AB38" s="21">
        <v>3010</v>
      </c>
      <c r="AC38" s="21">
        <v>4310</v>
      </c>
      <c r="AD38" s="21">
        <v>469</v>
      </c>
      <c r="AE38" s="21">
        <v>3268</v>
      </c>
      <c r="AF38" s="21">
        <v>3495</v>
      </c>
      <c r="AG38" s="32">
        <v>4210</v>
      </c>
      <c r="AH38" s="32">
        <v>3945</v>
      </c>
      <c r="AI38" s="32">
        <v>5618</v>
      </c>
      <c r="AJ38" s="32">
        <v>5063</v>
      </c>
      <c r="AK38" s="32">
        <v>5344</v>
      </c>
      <c r="AL38" s="21">
        <v>2106</v>
      </c>
      <c r="AM38" s="21">
        <v>3027</v>
      </c>
      <c r="AN38" s="21">
        <v>2635</v>
      </c>
      <c r="AO38" s="21">
        <v>3841</v>
      </c>
      <c r="AP38" s="21">
        <v>4515</v>
      </c>
      <c r="AQ38" s="21">
        <v>3490</v>
      </c>
      <c r="AR38" s="21">
        <v>4124</v>
      </c>
      <c r="AS38" s="21">
        <v>4739</v>
      </c>
      <c r="AT38" s="21">
        <v>6116</v>
      </c>
      <c r="AU38" s="21">
        <v>5225</v>
      </c>
      <c r="AV38" s="21">
        <v>4218</v>
      </c>
      <c r="AW38" s="21">
        <v>3236</v>
      </c>
      <c r="AX38" s="21">
        <v>2571</v>
      </c>
      <c r="AY38" s="21">
        <v>2975</v>
      </c>
      <c r="AZ38" s="21">
        <v>4261</v>
      </c>
      <c r="BA38" s="21">
        <v>3953</v>
      </c>
      <c r="BB38" s="21">
        <v>4265</v>
      </c>
      <c r="BC38" s="21">
        <v>5073</v>
      </c>
      <c r="BD38" s="21">
        <v>3951</v>
      </c>
      <c r="BE38" s="21">
        <v>5038</v>
      </c>
      <c r="BF38" s="21">
        <v>3867</v>
      </c>
      <c r="BG38" s="21">
        <v>6002</v>
      </c>
      <c r="BH38" s="21">
        <v>4529</v>
      </c>
      <c r="BI38" s="21">
        <v>4384</v>
      </c>
      <c r="BJ38" s="29">
        <v>3272</v>
      </c>
      <c r="BK38" s="29">
        <v>2013</v>
      </c>
      <c r="BL38" s="29">
        <v>2992</v>
      </c>
      <c r="BM38" s="29">
        <v>3352</v>
      </c>
      <c r="BN38" s="29">
        <v>3852</v>
      </c>
      <c r="BO38" s="29">
        <v>3916</v>
      </c>
      <c r="BP38" s="29">
        <v>3349</v>
      </c>
      <c r="BQ38" s="29">
        <v>3781</v>
      </c>
      <c r="BR38" s="29">
        <v>2969</v>
      </c>
      <c r="BS38" s="29">
        <v>5241</v>
      </c>
      <c r="BT38" s="29">
        <v>3711</v>
      </c>
      <c r="BU38" s="29">
        <v>3665</v>
      </c>
      <c r="BV38" s="29">
        <v>1259</v>
      </c>
      <c r="BW38" s="29">
        <v>1624</v>
      </c>
      <c r="BX38" s="29">
        <v>1587</v>
      </c>
      <c r="BY38" s="29">
        <v>2847</v>
      </c>
      <c r="BZ38" s="29">
        <v>3425</v>
      </c>
      <c r="CA38" s="29">
        <v>2933</v>
      </c>
      <c r="CB38" s="29">
        <v>2850</v>
      </c>
      <c r="CC38" s="29">
        <v>2893</v>
      </c>
      <c r="CD38" s="29">
        <v>4208</v>
      </c>
      <c r="CE38" s="29">
        <v>5414</v>
      </c>
      <c r="CF38" s="29">
        <v>3211</v>
      </c>
      <c r="CG38" s="29">
        <v>2866</v>
      </c>
      <c r="CH38" s="39">
        <v>1973</v>
      </c>
      <c r="CI38" s="26">
        <v>1414</v>
      </c>
      <c r="CJ38" s="26">
        <v>2199</v>
      </c>
      <c r="CK38" s="26">
        <v>2527</v>
      </c>
      <c r="CL38" s="26">
        <v>3221</v>
      </c>
      <c r="CM38" s="26">
        <v>3135</v>
      </c>
      <c r="CN38" s="26">
        <v>2491</v>
      </c>
      <c r="CO38" s="26">
        <v>3411</v>
      </c>
      <c r="CP38" s="26">
        <v>3796</v>
      </c>
      <c r="CQ38" s="26">
        <v>5396</v>
      </c>
      <c r="CR38" s="26">
        <v>3467</v>
      </c>
      <c r="CS38" s="79">
        <v>3149</v>
      </c>
      <c r="CT38" s="90">
        <v>1681</v>
      </c>
      <c r="CU38" s="26">
        <v>1485</v>
      </c>
      <c r="CV38" s="17">
        <v>2003</v>
      </c>
      <c r="CW38" s="27">
        <v>2549</v>
      </c>
      <c r="CX38" s="26">
        <v>2801</v>
      </c>
      <c r="CY38" s="17">
        <v>2614</v>
      </c>
      <c r="CZ38" s="17">
        <v>4357</v>
      </c>
      <c r="DA38" s="17">
        <v>2538</v>
      </c>
      <c r="DB38" s="17">
        <v>4206</v>
      </c>
      <c r="DC38" s="17">
        <v>4734</v>
      </c>
      <c r="DD38" s="17">
        <v>3376</v>
      </c>
      <c r="DE38" s="102">
        <v>4232</v>
      </c>
      <c r="DF38" s="107">
        <v>2507</v>
      </c>
      <c r="DG38" s="26">
        <v>1300</v>
      </c>
      <c r="DH38" s="17">
        <v>1681</v>
      </c>
      <c r="DI38" s="27">
        <v>2054</v>
      </c>
      <c r="DJ38" s="26">
        <v>2173</v>
      </c>
      <c r="DK38" s="17">
        <v>3661</v>
      </c>
      <c r="DL38" s="17">
        <v>2402</v>
      </c>
      <c r="DM38" s="17">
        <v>2990</v>
      </c>
      <c r="DN38" s="17">
        <v>3319</v>
      </c>
      <c r="DO38" s="17">
        <v>2865</v>
      </c>
      <c r="DP38" s="17">
        <v>2470</v>
      </c>
      <c r="DQ38" s="102">
        <v>2214</v>
      </c>
      <c r="DR38" s="145">
        <v>2.7</v>
      </c>
      <c r="DS38" s="146">
        <v>2.4</v>
      </c>
      <c r="DT38" s="146">
        <v>3.3</v>
      </c>
      <c r="DU38" s="146">
        <v>2</v>
      </c>
      <c r="DV38" s="146">
        <v>3.4</v>
      </c>
      <c r="DW38" s="146">
        <v>2.8</v>
      </c>
      <c r="DX38" s="146">
        <v>3.3</v>
      </c>
      <c r="DY38" s="146">
        <v>3.6</v>
      </c>
      <c r="DZ38" s="146">
        <v>3.1</v>
      </c>
      <c r="EA38" s="146">
        <v>5.3</v>
      </c>
      <c r="EB38" s="147">
        <v>3.3</v>
      </c>
      <c r="EC38" s="147">
        <v>4.4000000000000004</v>
      </c>
      <c r="ED38" s="182">
        <f t="shared" si="0"/>
        <v>46.79999999999999</v>
      </c>
      <c r="EE38" s="182">
        <f t="shared" si="1"/>
        <v>35.1</v>
      </c>
      <c r="EF38" s="182">
        <f t="shared" si="2"/>
        <v>51.3</v>
      </c>
      <c r="EG38" s="171">
        <v>2.9</v>
      </c>
      <c r="EH38" s="146">
        <v>1.7</v>
      </c>
      <c r="EI38" s="182">
        <v>2.1</v>
      </c>
      <c r="EJ38" s="146">
        <v>2.1</v>
      </c>
      <c r="EK38" s="191">
        <v>3.5</v>
      </c>
      <c r="EL38" s="191">
        <v>2.2999999999999998</v>
      </c>
      <c r="EM38" s="191">
        <v>3.5</v>
      </c>
      <c r="EN38" s="191">
        <v>3.4</v>
      </c>
      <c r="EO38" s="191">
        <v>14.1</v>
      </c>
      <c r="EP38" s="191">
        <v>3.8</v>
      </c>
      <c r="EQ38" s="191">
        <v>3.9</v>
      </c>
      <c r="ER38" s="191">
        <v>3.5</v>
      </c>
      <c r="ES38" s="171">
        <v>1.8</v>
      </c>
      <c r="ET38" s="146">
        <v>1.7</v>
      </c>
      <c r="EU38" s="147">
        <v>1.7</v>
      </c>
      <c r="EV38" s="147">
        <v>2.2000000000000002</v>
      </c>
      <c r="EW38" s="146">
        <v>2.7</v>
      </c>
      <c r="EX38" s="146">
        <v>2.7</v>
      </c>
      <c r="EY38" s="182">
        <v>3.4</v>
      </c>
      <c r="EZ38" s="146">
        <v>3.8</v>
      </c>
      <c r="FA38" s="146">
        <v>2.8</v>
      </c>
      <c r="FB38" s="146">
        <v>5.0999999999999996</v>
      </c>
      <c r="FC38" s="146">
        <v>3.6</v>
      </c>
      <c r="FD38" s="191">
        <v>3.6</v>
      </c>
      <c r="FE38" s="171">
        <v>3.1</v>
      </c>
      <c r="FF38" s="146">
        <v>3.4</v>
      </c>
      <c r="FG38" s="147">
        <v>2.8</v>
      </c>
      <c r="FH38" s="147">
        <v>2.9</v>
      </c>
      <c r="FI38" s="146">
        <v>4.5999999999999996</v>
      </c>
      <c r="FJ38" s="146">
        <v>4.7</v>
      </c>
      <c r="FK38" s="182">
        <v>5.0999999999999996</v>
      </c>
      <c r="FL38" s="146">
        <v>4.7</v>
      </c>
      <c r="FM38" s="146">
        <v>4.7</v>
      </c>
      <c r="FN38" s="146">
        <v>7.3</v>
      </c>
      <c r="FO38" s="146">
        <v>3.8</v>
      </c>
      <c r="FP38" s="191">
        <v>4.2</v>
      </c>
    </row>
    <row r="39" spans="1:172" ht="13.2" x14ac:dyDescent="0.25">
      <c r="A39" s="66"/>
      <c r="B39" s="57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32"/>
      <c r="V39" s="32"/>
      <c r="W39" s="32"/>
      <c r="X39" s="32"/>
      <c r="Y39" s="32"/>
      <c r="Z39" s="21"/>
      <c r="AA39" s="21"/>
      <c r="AB39" s="21"/>
      <c r="AC39" s="21"/>
      <c r="AD39" s="21"/>
      <c r="AE39" s="21"/>
      <c r="AF39" s="21"/>
      <c r="AG39" s="32"/>
      <c r="AH39" s="32"/>
      <c r="AI39" s="32"/>
      <c r="AJ39" s="32"/>
      <c r="AK39" s="32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8"/>
      <c r="CB39" s="28"/>
      <c r="CC39" s="17"/>
      <c r="CD39" s="17"/>
      <c r="CE39" s="17"/>
      <c r="CF39" s="17"/>
      <c r="CG39" s="17"/>
      <c r="CH39" s="39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79"/>
      <c r="CT39" s="90"/>
      <c r="CU39" s="17"/>
      <c r="CV39" s="17"/>
      <c r="CW39" s="27"/>
      <c r="CX39" s="26"/>
      <c r="CY39" s="17"/>
      <c r="CZ39" s="17"/>
      <c r="DA39" s="17"/>
      <c r="DB39" s="17"/>
      <c r="DC39" s="17"/>
      <c r="DD39" s="17"/>
      <c r="DE39" s="102"/>
      <c r="DF39" s="107"/>
      <c r="DG39" s="26"/>
      <c r="DH39" s="17"/>
      <c r="DI39" s="27"/>
      <c r="DJ39" s="26"/>
      <c r="DK39" s="17"/>
      <c r="DL39" s="17"/>
      <c r="DM39" s="17"/>
      <c r="DN39" s="17"/>
      <c r="DO39" s="17"/>
      <c r="DP39" s="17"/>
      <c r="DQ39" s="102"/>
      <c r="DR39" s="142"/>
      <c r="DS39" s="13"/>
      <c r="DT39" s="13"/>
      <c r="DU39" s="13"/>
      <c r="DV39" s="13"/>
      <c r="DW39" s="13"/>
      <c r="DX39" s="13"/>
      <c r="DY39" s="13"/>
      <c r="DZ39" s="13"/>
      <c r="EA39" s="13"/>
      <c r="EB39" s="136"/>
      <c r="EC39" s="136"/>
      <c r="ED39" s="229"/>
      <c r="EE39" s="229"/>
      <c r="EF39" s="229"/>
      <c r="EG39" s="5"/>
      <c r="EH39" s="9"/>
      <c r="EJ39" s="9"/>
      <c r="EK39" s="10"/>
      <c r="EL39" s="10"/>
      <c r="EM39" s="10"/>
      <c r="EN39" s="10"/>
      <c r="EO39" s="10"/>
      <c r="EP39" s="10"/>
      <c r="EQ39" s="10"/>
      <c r="ER39" s="10"/>
      <c r="ES39" s="5"/>
      <c r="ET39" s="9"/>
      <c r="EU39" s="8"/>
      <c r="EV39" s="8"/>
      <c r="EW39" s="9"/>
      <c r="EX39" s="9"/>
      <c r="EZ39" s="9"/>
      <c r="FA39" s="9"/>
      <c r="FB39" s="9"/>
      <c r="FC39" s="9"/>
      <c r="FD39" s="10"/>
      <c r="FE39" s="5"/>
      <c r="FF39" s="9"/>
      <c r="FG39" s="8"/>
      <c r="FH39" s="8"/>
      <c r="FI39" s="9"/>
      <c r="FJ39" s="9"/>
      <c r="FL39" s="9"/>
      <c r="FM39" s="9"/>
      <c r="FN39" s="9"/>
      <c r="FO39" s="9"/>
      <c r="FP39" s="10"/>
    </row>
    <row r="40" spans="1:172" ht="13.2" x14ac:dyDescent="0.25">
      <c r="A40" s="69" t="s">
        <v>4</v>
      </c>
      <c r="B40" s="56">
        <v>858</v>
      </c>
      <c r="C40" s="13">
        <v>758</v>
      </c>
      <c r="D40" s="13">
        <v>618</v>
      </c>
      <c r="E40" s="13">
        <v>579</v>
      </c>
      <c r="F40" s="13">
        <v>681</v>
      </c>
      <c r="G40" s="13">
        <v>532</v>
      </c>
      <c r="H40" s="13">
        <v>403</v>
      </c>
      <c r="I40" s="13">
        <v>620</v>
      </c>
      <c r="J40" s="13">
        <v>273</v>
      </c>
      <c r="K40" s="13">
        <v>473</v>
      </c>
      <c r="L40" s="13">
        <v>567</v>
      </c>
      <c r="M40" s="13">
        <v>652</v>
      </c>
      <c r="N40" s="13">
        <v>904</v>
      </c>
      <c r="O40" s="13">
        <v>581</v>
      </c>
      <c r="P40" s="13">
        <v>685</v>
      </c>
      <c r="Q40" s="13">
        <v>765</v>
      </c>
      <c r="R40" s="13">
        <v>555</v>
      </c>
      <c r="S40" s="13">
        <v>737</v>
      </c>
      <c r="T40" s="13">
        <v>688</v>
      </c>
      <c r="U40" s="31">
        <v>871</v>
      </c>
      <c r="V40" s="31">
        <v>487</v>
      </c>
      <c r="W40" s="31">
        <v>660</v>
      </c>
      <c r="X40" s="31">
        <v>2110</v>
      </c>
      <c r="Y40" s="31">
        <v>461</v>
      </c>
      <c r="Z40" s="13">
        <v>774</v>
      </c>
      <c r="AA40" s="13">
        <v>511</v>
      </c>
      <c r="AB40" s="13">
        <v>395</v>
      </c>
      <c r="AC40" s="13">
        <v>656</v>
      </c>
      <c r="AD40" s="13">
        <v>43</v>
      </c>
      <c r="AE40" s="13">
        <v>646</v>
      </c>
      <c r="AF40" s="13">
        <v>359</v>
      </c>
      <c r="AG40" s="31">
        <v>1043</v>
      </c>
      <c r="AH40" s="31">
        <v>511</v>
      </c>
      <c r="AI40" s="31">
        <v>554</v>
      </c>
      <c r="AJ40" s="31">
        <v>472</v>
      </c>
      <c r="AK40" s="31">
        <v>652</v>
      </c>
      <c r="AL40" s="13">
        <v>1064</v>
      </c>
      <c r="AM40" s="13">
        <v>755</v>
      </c>
      <c r="AN40" s="13">
        <v>557</v>
      </c>
      <c r="AO40" s="13">
        <v>399</v>
      </c>
      <c r="AP40" s="13">
        <v>660</v>
      </c>
      <c r="AQ40" s="13">
        <v>1040</v>
      </c>
      <c r="AR40" s="13">
        <v>500</v>
      </c>
      <c r="AS40" s="13">
        <v>475</v>
      </c>
      <c r="AT40" s="13">
        <v>292</v>
      </c>
      <c r="AU40" s="13">
        <v>637</v>
      </c>
      <c r="AV40" s="13">
        <v>443</v>
      </c>
      <c r="AW40" s="13">
        <v>577</v>
      </c>
      <c r="AX40" s="13">
        <v>505</v>
      </c>
      <c r="AY40" s="13">
        <v>1091</v>
      </c>
      <c r="AZ40" s="13">
        <v>587</v>
      </c>
      <c r="BA40" s="13">
        <v>888</v>
      </c>
      <c r="BB40" s="13">
        <v>2340</v>
      </c>
      <c r="BC40" s="13">
        <v>845</v>
      </c>
      <c r="BD40" s="13">
        <v>497</v>
      </c>
      <c r="BE40" s="13">
        <v>509</v>
      </c>
      <c r="BF40" s="13">
        <v>1903</v>
      </c>
      <c r="BG40" s="13">
        <v>750</v>
      </c>
      <c r="BH40" s="13">
        <v>552</v>
      </c>
      <c r="BI40" s="13">
        <v>843</v>
      </c>
      <c r="BJ40" s="28">
        <v>826</v>
      </c>
      <c r="BK40" s="28">
        <v>629</v>
      </c>
      <c r="BL40" s="28">
        <v>705</v>
      </c>
      <c r="BM40" s="28">
        <v>525</v>
      </c>
      <c r="BN40" s="28">
        <v>546</v>
      </c>
      <c r="BO40" s="28">
        <v>467</v>
      </c>
      <c r="BP40" s="28">
        <v>1534</v>
      </c>
      <c r="BQ40" s="28">
        <v>765</v>
      </c>
      <c r="BR40" s="28">
        <v>514</v>
      </c>
      <c r="BS40" s="28">
        <v>383</v>
      </c>
      <c r="BT40" s="28">
        <v>653</v>
      </c>
      <c r="BU40" s="28">
        <v>737</v>
      </c>
      <c r="BV40" s="28">
        <v>684</v>
      </c>
      <c r="BW40" s="28">
        <v>1098</v>
      </c>
      <c r="BX40" s="28">
        <v>997</v>
      </c>
      <c r="BY40" s="28">
        <v>771</v>
      </c>
      <c r="BZ40" s="28">
        <v>609</v>
      </c>
      <c r="CA40" s="28">
        <v>626</v>
      </c>
      <c r="CB40" s="28">
        <v>593</v>
      </c>
      <c r="CC40" s="20">
        <v>576</v>
      </c>
      <c r="CD40" s="20">
        <v>701</v>
      </c>
      <c r="CE40" s="20">
        <v>1420</v>
      </c>
      <c r="CF40" s="20">
        <v>838</v>
      </c>
      <c r="CG40" s="20">
        <v>1110</v>
      </c>
      <c r="CH40" s="38">
        <v>542</v>
      </c>
      <c r="CI40" s="24">
        <v>502</v>
      </c>
      <c r="CJ40" s="24">
        <v>828</v>
      </c>
      <c r="CK40" s="24">
        <v>887</v>
      </c>
      <c r="CL40" s="24">
        <v>1015</v>
      </c>
      <c r="CM40" s="24">
        <v>558</v>
      </c>
      <c r="CN40" s="24">
        <v>2096</v>
      </c>
      <c r="CO40" s="24">
        <v>533</v>
      </c>
      <c r="CP40" s="24">
        <v>445</v>
      </c>
      <c r="CQ40" s="24">
        <v>500</v>
      </c>
      <c r="CR40" s="24">
        <v>2109</v>
      </c>
      <c r="CS40" s="78">
        <v>844</v>
      </c>
      <c r="CT40" s="89">
        <v>1166</v>
      </c>
      <c r="CU40" s="24">
        <v>1009</v>
      </c>
      <c r="CV40" s="20">
        <v>499</v>
      </c>
      <c r="CW40" s="25">
        <v>19051</v>
      </c>
      <c r="CX40" s="24">
        <v>1217</v>
      </c>
      <c r="CY40" s="20">
        <v>379</v>
      </c>
      <c r="CZ40" s="20">
        <v>498</v>
      </c>
      <c r="DA40" s="20">
        <v>875</v>
      </c>
      <c r="DB40" s="20">
        <v>2131</v>
      </c>
      <c r="DC40" s="20">
        <v>518</v>
      </c>
      <c r="DD40" s="20">
        <v>688</v>
      </c>
      <c r="DE40" s="101">
        <v>1344</v>
      </c>
      <c r="DF40" s="106">
        <v>1688</v>
      </c>
      <c r="DG40" s="24">
        <v>1174</v>
      </c>
      <c r="DH40" s="20">
        <v>587</v>
      </c>
      <c r="DI40" s="25">
        <v>1090</v>
      </c>
      <c r="DJ40" s="24">
        <v>844</v>
      </c>
      <c r="DK40" s="20">
        <v>2192</v>
      </c>
      <c r="DL40" s="20">
        <v>579</v>
      </c>
      <c r="DM40" s="20">
        <v>822</v>
      </c>
      <c r="DN40" s="20">
        <v>1874</v>
      </c>
      <c r="DO40" s="20">
        <v>2434</v>
      </c>
      <c r="DP40" s="20">
        <v>734</v>
      </c>
      <c r="DQ40" s="101">
        <v>220</v>
      </c>
      <c r="DR40" s="145">
        <v>0.2</v>
      </c>
      <c r="DS40" s="146">
        <v>1</v>
      </c>
      <c r="DT40" s="146">
        <v>0.4</v>
      </c>
      <c r="DU40" s="146">
        <v>0.7</v>
      </c>
      <c r="DV40" s="146">
        <v>0.7</v>
      </c>
      <c r="DW40" s="146">
        <v>1</v>
      </c>
      <c r="DX40" s="146">
        <v>0.7</v>
      </c>
      <c r="DY40" s="146">
        <v>1.8</v>
      </c>
      <c r="DZ40" s="146">
        <v>1.5</v>
      </c>
      <c r="EA40" s="146">
        <v>3.5</v>
      </c>
      <c r="EB40" s="147">
        <v>2.2000000000000002</v>
      </c>
      <c r="EC40" s="147">
        <v>1.9</v>
      </c>
      <c r="ED40" s="182">
        <f t="shared" si="0"/>
        <v>17.600000000000001</v>
      </c>
      <c r="EE40" s="182">
        <f t="shared" si="1"/>
        <v>26.399999999999995</v>
      </c>
      <c r="EF40" s="182">
        <f t="shared" si="2"/>
        <v>28.6</v>
      </c>
      <c r="EG40" s="171">
        <v>1.5</v>
      </c>
      <c r="EH40" s="146">
        <v>1.3</v>
      </c>
      <c r="EI40" s="182">
        <v>1.3</v>
      </c>
      <c r="EJ40" s="146">
        <v>1.5</v>
      </c>
      <c r="EK40" s="191">
        <v>0.9</v>
      </c>
      <c r="EL40" s="191">
        <v>2.2999999999999998</v>
      </c>
      <c r="EM40" s="191">
        <v>1.5</v>
      </c>
      <c r="EN40" s="191">
        <v>1.6</v>
      </c>
      <c r="EO40" s="191">
        <v>1.7</v>
      </c>
      <c r="EP40" s="191">
        <v>1.9</v>
      </c>
      <c r="EQ40" s="191">
        <v>1.3</v>
      </c>
      <c r="ER40" s="191">
        <v>0.8</v>
      </c>
      <c r="ES40" s="171">
        <v>1.8</v>
      </c>
      <c r="ET40" s="146">
        <v>1.5</v>
      </c>
      <c r="EU40" s="147">
        <v>1.6</v>
      </c>
      <c r="EV40" s="147">
        <v>1.3</v>
      </c>
      <c r="EW40" s="146">
        <v>3.3</v>
      </c>
      <c r="EX40" s="146">
        <v>1.1000000000000001</v>
      </c>
      <c r="EY40" s="182">
        <v>2.8</v>
      </c>
      <c r="EZ40" s="146">
        <v>1.5</v>
      </c>
      <c r="FA40" s="146">
        <v>1.4</v>
      </c>
      <c r="FB40" s="146">
        <v>2.9</v>
      </c>
      <c r="FC40" s="146">
        <v>5.9</v>
      </c>
      <c r="FD40" s="191">
        <v>1.3</v>
      </c>
      <c r="FE40" s="171">
        <v>1.5</v>
      </c>
      <c r="FF40" s="146">
        <v>1.5</v>
      </c>
      <c r="FG40" s="147">
        <v>1.5</v>
      </c>
      <c r="FH40" s="147">
        <v>2.1</v>
      </c>
      <c r="FI40" s="146">
        <v>3.4</v>
      </c>
      <c r="FJ40" s="146">
        <v>1.7</v>
      </c>
      <c r="FK40" s="182">
        <v>1.9</v>
      </c>
      <c r="FL40" s="146">
        <v>4.4000000000000004</v>
      </c>
      <c r="FM40" s="146">
        <v>1.8</v>
      </c>
      <c r="FN40" s="146">
        <v>2.5</v>
      </c>
      <c r="FO40" s="146">
        <v>2</v>
      </c>
      <c r="FP40" s="191">
        <v>4.3</v>
      </c>
    </row>
    <row r="41" spans="1:172" ht="13.2" x14ac:dyDescent="0.25">
      <c r="A41" s="66" t="s">
        <v>22</v>
      </c>
      <c r="B41" s="57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32"/>
      <c r="V41" s="32"/>
      <c r="W41" s="32"/>
      <c r="X41" s="32"/>
      <c r="Y41" s="32"/>
      <c r="Z41" s="21"/>
      <c r="AA41" s="21"/>
      <c r="AB41" s="21"/>
      <c r="AC41" s="21"/>
      <c r="AD41" s="21"/>
      <c r="AE41" s="21"/>
      <c r="AF41" s="21"/>
      <c r="AG41" s="32"/>
      <c r="AH41" s="32"/>
      <c r="AI41" s="32"/>
      <c r="AJ41" s="32"/>
      <c r="AK41" s="32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8"/>
      <c r="CB41" s="28"/>
      <c r="CC41" s="17"/>
      <c r="CD41" s="17"/>
      <c r="CE41" s="17"/>
      <c r="CF41" s="17"/>
      <c r="CG41" s="17"/>
      <c r="CH41" s="39"/>
      <c r="CI41" s="26"/>
      <c r="CJ41" s="26"/>
      <c r="CK41" s="26"/>
      <c r="CL41" s="26"/>
      <c r="CM41" s="26"/>
      <c r="CN41" s="26"/>
      <c r="CO41" s="26"/>
      <c r="CP41" s="26"/>
      <c r="CQ41" s="17"/>
      <c r="CR41" s="17"/>
      <c r="CS41" s="81"/>
      <c r="CT41" s="90"/>
      <c r="CU41" s="17"/>
      <c r="CV41" s="17"/>
      <c r="CW41" s="27"/>
      <c r="CX41" s="26"/>
      <c r="CY41" s="17"/>
      <c r="CZ41" s="17"/>
      <c r="DA41" s="17"/>
      <c r="DB41" s="17"/>
      <c r="DC41" s="17"/>
      <c r="DD41" s="17"/>
      <c r="DE41" s="102"/>
      <c r="DF41" s="107"/>
      <c r="DG41" s="26"/>
      <c r="DH41" s="17"/>
      <c r="DI41" s="27"/>
      <c r="DJ41" s="26"/>
      <c r="DK41" s="17"/>
      <c r="DL41" s="17"/>
      <c r="DM41" s="17"/>
      <c r="DN41" s="17"/>
      <c r="DO41" s="17"/>
      <c r="DP41" s="17"/>
      <c r="DQ41" s="102"/>
      <c r="DR41" s="143"/>
      <c r="DS41" s="22"/>
      <c r="DT41" s="22"/>
      <c r="DU41" s="22"/>
      <c r="DV41" s="22"/>
      <c r="DW41" s="22"/>
      <c r="DX41" s="22"/>
      <c r="DY41" s="22"/>
      <c r="DZ41" s="22"/>
      <c r="EA41" s="22"/>
      <c r="EB41" s="138"/>
      <c r="EC41" s="138"/>
      <c r="ED41" s="244"/>
      <c r="EE41" s="244"/>
      <c r="EF41" s="244"/>
      <c r="EG41" s="5"/>
      <c r="EH41" s="9"/>
      <c r="EJ41" s="9"/>
      <c r="EK41" s="10"/>
      <c r="EL41" s="10"/>
      <c r="EM41" s="10"/>
      <c r="EN41" s="10"/>
      <c r="EO41" s="10"/>
      <c r="EP41" s="10"/>
      <c r="EQ41" s="10"/>
      <c r="ER41" s="10"/>
      <c r="ES41" s="5"/>
      <c r="ET41" s="9"/>
      <c r="EU41" s="8"/>
      <c r="EV41" s="8"/>
      <c r="EW41" s="9"/>
      <c r="EX41" s="9"/>
      <c r="EZ41" s="9"/>
      <c r="FA41" s="9"/>
      <c r="FB41" s="9"/>
      <c r="FC41" s="9"/>
      <c r="FD41" s="10"/>
      <c r="FE41" s="5"/>
      <c r="FF41" s="9"/>
      <c r="FG41" s="8"/>
      <c r="FH41" s="8"/>
      <c r="FI41" s="9"/>
      <c r="FJ41" s="9"/>
      <c r="FL41" s="9"/>
      <c r="FM41" s="9"/>
      <c r="FN41" s="9"/>
      <c r="FO41" s="9"/>
      <c r="FP41" s="10"/>
    </row>
    <row r="42" spans="1:172" ht="13.2" x14ac:dyDescent="0.25">
      <c r="A42" s="152" t="s">
        <v>43</v>
      </c>
      <c r="B42" s="153">
        <f t="shared" ref="B42:M42" si="6">B6+B9+B11+B13+B20+B22+B24+B27+B37+B40</f>
        <v>167188</v>
      </c>
      <c r="C42" s="154">
        <f t="shared" si="6"/>
        <v>137777</v>
      </c>
      <c r="D42" s="154">
        <f t="shared" si="6"/>
        <v>188648</v>
      </c>
      <c r="E42" s="154">
        <f t="shared" si="6"/>
        <v>146033</v>
      </c>
      <c r="F42" s="154">
        <f t="shared" si="6"/>
        <v>171213</v>
      </c>
      <c r="G42" s="154">
        <f t="shared" si="6"/>
        <v>125637</v>
      </c>
      <c r="H42" s="154">
        <f t="shared" si="6"/>
        <v>107629</v>
      </c>
      <c r="I42" s="154">
        <f t="shared" si="6"/>
        <v>143161</v>
      </c>
      <c r="J42" s="154">
        <f t="shared" si="6"/>
        <v>126877</v>
      </c>
      <c r="K42" s="154">
        <f t="shared" si="6"/>
        <v>174763</v>
      </c>
      <c r="L42" s="154">
        <f t="shared" si="6"/>
        <v>163053</v>
      </c>
      <c r="M42" s="154">
        <f t="shared" si="6"/>
        <v>170244</v>
      </c>
      <c r="N42" s="154">
        <f t="shared" ref="N42:AK42" si="7">N6+N9+N11+N13+N20+N22+N24+N27+N40+N37</f>
        <v>121625</v>
      </c>
      <c r="O42" s="154">
        <f t="shared" si="7"/>
        <v>123141</v>
      </c>
      <c r="P42" s="154">
        <f t="shared" si="7"/>
        <v>165669</v>
      </c>
      <c r="Q42" s="154">
        <f t="shared" si="7"/>
        <v>142060</v>
      </c>
      <c r="R42" s="154">
        <f t="shared" si="7"/>
        <v>204489</v>
      </c>
      <c r="S42" s="154">
        <f t="shared" si="7"/>
        <v>152509</v>
      </c>
      <c r="T42" s="154">
        <f t="shared" si="7"/>
        <v>161471</v>
      </c>
      <c r="U42" s="154">
        <f t="shared" si="7"/>
        <v>209315</v>
      </c>
      <c r="V42" s="154">
        <f t="shared" si="7"/>
        <v>172985</v>
      </c>
      <c r="W42" s="154">
        <f t="shared" si="7"/>
        <v>215415</v>
      </c>
      <c r="X42" s="154">
        <f t="shared" si="7"/>
        <v>204280</v>
      </c>
      <c r="Y42" s="154">
        <f t="shared" si="7"/>
        <v>144086</v>
      </c>
      <c r="Z42" s="154">
        <f t="shared" si="7"/>
        <v>137664</v>
      </c>
      <c r="AA42" s="154">
        <f t="shared" si="7"/>
        <v>119976</v>
      </c>
      <c r="AB42" s="154">
        <f t="shared" si="7"/>
        <v>143650</v>
      </c>
      <c r="AC42" s="154">
        <f t="shared" si="7"/>
        <v>183376</v>
      </c>
      <c r="AD42" s="154">
        <f t="shared" si="7"/>
        <v>41712</v>
      </c>
      <c r="AE42" s="154">
        <f t="shared" si="7"/>
        <v>158338</v>
      </c>
      <c r="AF42" s="154">
        <f t="shared" si="7"/>
        <v>229602</v>
      </c>
      <c r="AG42" s="154">
        <f t="shared" si="7"/>
        <v>180542</v>
      </c>
      <c r="AH42" s="154">
        <f t="shared" si="7"/>
        <v>173786</v>
      </c>
      <c r="AI42" s="154">
        <f t="shared" si="7"/>
        <v>196481</v>
      </c>
      <c r="AJ42" s="154">
        <f t="shared" si="7"/>
        <v>219115</v>
      </c>
      <c r="AK42" s="154">
        <f t="shared" si="7"/>
        <v>185759</v>
      </c>
      <c r="AL42" s="154">
        <f t="shared" ref="AL42:BI42" si="8">AL6+AL9+AL11+AL13+AL20+AL22+AL24+AL27+AL37+AL40</f>
        <v>136340</v>
      </c>
      <c r="AM42" s="154">
        <f t="shared" si="8"/>
        <v>169184</v>
      </c>
      <c r="AN42" s="154">
        <f t="shared" si="8"/>
        <v>174420</v>
      </c>
      <c r="AO42" s="154">
        <f t="shared" si="8"/>
        <v>253235</v>
      </c>
      <c r="AP42" s="154">
        <f t="shared" si="8"/>
        <v>194271</v>
      </c>
      <c r="AQ42" s="154">
        <f t="shared" si="8"/>
        <v>231696</v>
      </c>
      <c r="AR42" s="154">
        <f t="shared" si="8"/>
        <v>184023</v>
      </c>
      <c r="AS42" s="154">
        <f t="shared" si="8"/>
        <v>184453</v>
      </c>
      <c r="AT42" s="154">
        <f t="shared" si="8"/>
        <v>180161</v>
      </c>
      <c r="AU42" s="154">
        <f t="shared" si="8"/>
        <v>188023</v>
      </c>
      <c r="AV42" s="154">
        <f t="shared" si="8"/>
        <v>193431</v>
      </c>
      <c r="AW42" s="154">
        <f t="shared" si="8"/>
        <v>195492</v>
      </c>
      <c r="AX42" s="154">
        <f t="shared" si="8"/>
        <v>159740</v>
      </c>
      <c r="AY42" s="154">
        <f t="shared" si="8"/>
        <v>194748</v>
      </c>
      <c r="AZ42" s="154">
        <f t="shared" si="8"/>
        <v>186443</v>
      </c>
      <c r="BA42" s="154">
        <f t="shared" si="8"/>
        <v>167810</v>
      </c>
      <c r="BB42" s="154">
        <f t="shared" si="8"/>
        <v>185748</v>
      </c>
      <c r="BC42" s="154">
        <f t="shared" si="8"/>
        <v>228730</v>
      </c>
      <c r="BD42" s="154">
        <f t="shared" si="8"/>
        <v>202851</v>
      </c>
      <c r="BE42" s="154">
        <f t="shared" si="8"/>
        <v>206543</v>
      </c>
      <c r="BF42" s="154">
        <f t="shared" si="8"/>
        <v>235623</v>
      </c>
      <c r="BG42" s="154">
        <f t="shared" si="8"/>
        <v>223542</v>
      </c>
      <c r="BH42" s="154">
        <f t="shared" si="8"/>
        <v>254029</v>
      </c>
      <c r="BI42" s="154">
        <f t="shared" si="8"/>
        <v>255833</v>
      </c>
      <c r="BJ42" s="155">
        <f t="shared" ref="BJ42:BU42" si="9">BJ40+BJ37+BJ27+BJ24+BJ22+BJ20+BJ13+BJ11+BJ9+BJ6</f>
        <v>209051</v>
      </c>
      <c r="BK42" s="155">
        <f t="shared" si="9"/>
        <v>163332</v>
      </c>
      <c r="BL42" s="155">
        <f t="shared" si="9"/>
        <v>177045</v>
      </c>
      <c r="BM42" s="155">
        <f t="shared" si="9"/>
        <v>221024</v>
      </c>
      <c r="BN42" s="155">
        <f t="shared" si="9"/>
        <v>218435</v>
      </c>
      <c r="BO42" s="155">
        <f t="shared" si="9"/>
        <v>224161</v>
      </c>
      <c r="BP42" s="155">
        <f t="shared" si="9"/>
        <v>242067</v>
      </c>
      <c r="BQ42" s="155">
        <f t="shared" si="9"/>
        <v>246813</v>
      </c>
      <c r="BR42" s="155">
        <f t="shared" si="9"/>
        <v>236052</v>
      </c>
      <c r="BS42" s="155">
        <f t="shared" si="9"/>
        <v>269070</v>
      </c>
      <c r="BT42" s="155">
        <f t="shared" si="9"/>
        <v>273550</v>
      </c>
      <c r="BU42" s="155">
        <f t="shared" si="9"/>
        <v>242191</v>
      </c>
      <c r="BV42" s="155">
        <v>172550</v>
      </c>
      <c r="BW42" s="155">
        <v>224581</v>
      </c>
      <c r="BX42" s="155">
        <v>285583</v>
      </c>
      <c r="BY42" s="155">
        <v>235744</v>
      </c>
      <c r="BZ42" s="155">
        <v>258029</v>
      </c>
      <c r="CA42" s="155">
        <v>256482</v>
      </c>
      <c r="CB42" s="155">
        <v>308262</v>
      </c>
      <c r="CC42" s="155">
        <v>302581</v>
      </c>
      <c r="CD42" s="155">
        <v>275299</v>
      </c>
      <c r="CE42" s="155">
        <v>298471</v>
      </c>
      <c r="CF42" s="155">
        <v>283142</v>
      </c>
      <c r="CG42" s="155">
        <v>223618</v>
      </c>
      <c r="CH42" s="155">
        <v>241167</v>
      </c>
      <c r="CI42" s="155">
        <v>183592</v>
      </c>
      <c r="CJ42" s="155">
        <v>230263</v>
      </c>
      <c r="CK42" s="155">
        <v>209372</v>
      </c>
      <c r="CL42" s="155">
        <v>210436</v>
      </c>
      <c r="CM42" s="155">
        <v>243467</v>
      </c>
      <c r="CN42" s="155">
        <v>257369</v>
      </c>
      <c r="CO42" s="155">
        <v>267209</v>
      </c>
      <c r="CP42" s="155">
        <v>220312</v>
      </c>
      <c r="CQ42" s="155">
        <v>283336</v>
      </c>
      <c r="CR42" s="155">
        <v>276464</v>
      </c>
      <c r="CS42" s="156">
        <v>267085</v>
      </c>
      <c r="CT42" s="157">
        <v>206187</v>
      </c>
      <c r="CU42" s="155">
        <v>271180</v>
      </c>
      <c r="CV42" s="155">
        <v>233962</v>
      </c>
      <c r="CW42" s="155">
        <v>290820</v>
      </c>
      <c r="CX42" s="155">
        <v>301502</v>
      </c>
      <c r="CY42" s="155">
        <v>288290</v>
      </c>
      <c r="CZ42" s="155">
        <v>388001</v>
      </c>
      <c r="DA42" s="155">
        <v>335990</v>
      </c>
      <c r="DB42" s="155">
        <f>DB6+DB9+DB11+DB13+DB20+DB22+DB24+DB27+DB37+DB40</f>
        <v>325246</v>
      </c>
      <c r="DC42" s="155">
        <v>341730</v>
      </c>
      <c r="DD42" s="155">
        <v>323145</v>
      </c>
      <c r="DE42" s="158">
        <v>295351</v>
      </c>
      <c r="DF42" s="159">
        <v>230319</v>
      </c>
      <c r="DG42" s="155">
        <f>DG6+DG9+DG11+DG13+DG20+DG22+DG24+DG27+DG37+DG40</f>
        <v>258154</v>
      </c>
      <c r="DH42" s="155">
        <v>221279</v>
      </c>
      <c r="DI42" s="155">
        <v>216420</v>
      </c>
      <c r="DJ42" s="155">
        <v>187941</v>
      </c>
      <c r="DK42" s="155">
        <v>261767</v>
      </c>
      <c r="DL42" s="155">
        <v>230283</v>
      </c>
      <c r="DM42" s="155">
        <v>231912</v>
      </c>
      <c r="DN42" s="155">
        <v>260776</v>
      </c>
      <c r="DO42" s="155">
        <v>280017</v>
      </c>
      <c r="DP42" s="155">
        <v>215203</v>
      </c>
      <c r="DQ42" s="158">
        <v>213881</v>
      </c>
      <c r="DR42" s="160">
        <v>252.2</v>
      </c>
      <c r="DS42" s="161">
        <v>259.60000000000002</v>
      </c>
      <c r="DT42" s="161">
        <v>282.2</v>
      </c>
      <c r="DU42" s="161">
        <v>256.7</v>
      </c>
      <c r="DV42" s="161">
        <v>293.49999999999994</v>
      </c>
      <c r="DW42" s="161">
        <v>301.19999999999993</v>
      </c>
      <c r="DX42" s="161">
        <v>293.69999999999993</v>
      </c>
      <c r="DY42" s="161">
        <v>290.3</v>
      </c>
      <c r="DZ42" s="161">
        <v>286.59999999999997</v>
      </c>
      <c r="EA42" s="161">
        <v>304.7</v>
      </c>
      <c r="EB42" s="162">
        <v>296.49999999999994</v>
      </c>
      <c r="EC42" s="162">
        <v>347.4</v>
      </c>
      <c r="ED42" s="187">
        <f t="shared" si="0"/>
        <v>3911.3</v>
      </c>
      <c r="EE42" s="187">
        <f t="shared" si="1"/>
        <v>4034</v>
      </c>
      <c r="EF42" s="187">
        <f t="shared" si="2"/>
        <v>5206.5000000000009</v>
      </c>
      <c r="EG42" s="176">
        <v>288.8</v>
      </c>
      <c r="EH42" s="161">
        <v>283.8</v>
      </c>
      <c r="EI42" s="187">
        <v>302.10000000000002</v>
      </c>
      <c r="EJ42" s="161">
        <v>268.5</v>
      </c>
      <c r="EK42" s="195">
        <v>321.7</v>
      </c>
      <c r="EL42" s="195">
        <v>299.10000000000002</v>
      </c>
      <c r="EM42" s="195">
        <v>282.3</v>
      </c>
      <c r="EN42" s="195">
        <v>378.6</v>
      </c>
      <c r="EO42" s="195">
        <v>360.6</v>
      </c>
      <c r="EP42" s="195">
        <v>337.8</v>
      </c>
      <c r="EQ42" s="195">
        <v>381.9</v>
      </c>
      <c r="ER42" s="195">
        <v>406.1</v>
      </c>
      <c r="ES42" s="176">
        <v>313.39999999999998</v>
      </c>
      <c r="ET42" s="161">
        <v>308.60000000000002</v>
      </c>
      <c r="EU42" s="162">
        <v>291.60000000000002</v>
      </c>
      <c r="EV42" s="162">
        <v>307.5</v>
      </c>
      <c r="EW42" s="161">
        <v>304.10000000000002</v>
      </c>
      <c r="EX42" s="161">
        <v>377.7</v>
      </c>
      <c r="EY42" s="187">
        <v>340.6</v>
      </c>
      <c r="EZ42" s="161">
        <v>376.2</v>
      </c>
      <c r="FA42" s="161">
        <v>340</v>
      </c>
      <c r="FB42" s="161">
        <v>328.4</v>
      </c>
      <c r="FC42" s="161">
        <v>397.6</v>
      </c>
      <c r="FD42" s="195">
        <v>348.3</v>
      </c>
      <c r="FE42" s="176">
        <v>338.1</v>
      </c>
      <c r="FF42" s="161">
        <v>300.10000000000002</v>
      </c>
      <c r="FG42" s="162">
        <v>530.29999999999995</v>
      </c>
      <c r="FH42" s="162">
        <v>367.8</v>
      </c>
      <c r="FI42" s="161">
        <v>624.6</v>
      </c>
      <c r="FJ42" s="161">
        <v>345</v>
      </c>
      <c r="FK42" s="187">
        <v>434.1</v>
      </c>
      <c r="FL42" s="187">
        <v>428.4</v>
      </c>
      <c r="FM42" s="161">
        <v>367.4</v>
      </c>
      <c r="FN42" s="161">
        <v>447.6</v>
      </c>
      <c r="FO42" s="161">
        <v>613.29999999999995</v>
      </c>
      <c r="FP42" s="195">
        <v>409.8</v>
      </c>
    </row>
    <row r="43" spans="1:172" ht="13.2" x14ac:dyDescent="0.25">
      <c r="A43" s="66" t="s">
        <v>22</v>
      </c>
      <c r="B43" s="56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32"/>
      <c r="V43" s="32"/>
      <c r="W43" s="32"/>
      <c r="X43" s="32"/>
      <c r="Y43" s="32"/>
      <c r="Z43" s="21"/>
      <c r="AA43" s="21"/>
      <c r="AB43" s="21"/>
      <c r="AC43" s="21"/>
      <c r="AD43" s="21"/>
      <c r="AE43" s="21"/>
      <c r="AF43" s="21"/>
      <c r="AG43" s="32"/>
      <c r="AH43" s="32"/>
      <c r="AI43" s="32"/>
      <c r="AJ43" s="32"/>
      <c r="AK43" s="32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8"/>
      <c r="CB43" s="20"/>
      <c r="CC43" s="17"/>
      <c r="CD43" s="17"/>
      <c r="CE43" s="17"/>
      <c r="CF43" s="17"/>
      <c r="CG43" s="17"/>
      <c r="CH43" s="39"/>
      <c r="CI43" s="26"/>
      <c r="CJ43" s="26"/>
      <c r="CK43" s="26"/>
      <c r="CL43" s="26"/>
      <c r="CM43" s="26"/>
      <c r="CN43" s="26"/>
      <c r="CO43" s="26"/>
      <c r="CP43" s="26"/>
      <c r="CQ43" s="29"/>
      <c r="CR43" s="29"/>
      <c r="CS43" s="83"/>
      <c r="CT43" s="90"/>
      <c r="CU43" s="26"/>
      <c r="CV43" s="17"/>
      <c r="CW43" s="27"/>
      <c r="CX43" s="26"/>
      <c r="CY43" s="17"/>
      <c r="CZ43" s="17"/>
      <c r="DA43" s="17"/>
      <c r="DB43" s="17"/>
      <c r="DC43" s="17"/>
      <c r="DD43" s="17"/>
      <c r="DE43" s="102"/>
      <c r="DF43" s="107"/>
      <c r="DG43" s="26"/>
      <c r="DH43" s="17"/>
      <c r="DI43" s="27"/>
      <c r="DJ43" s="26"/>
      <c r="DK43" s="17"/>
      <c r="DL43" s="17"/>
      <c r="DM43" s="17"/>
      <c r="DN43" s="17"/>
      <c r="DO43" s="17"/>
      <c r="DP43" s="17"/>
      <c r="DQ43" s="102"/>
      <c r="DR43" s="143"/>
      <c r="DS43" s="22"/>
      <c r="DT43" s="22"/>
      <c r="DU43" s="22"/>
      <c r="DV43" s="22"/>
      <c r="DW43" s="22"/>
      <c r="DX43" s="22"/>
      <c r="DY43" s="22"/>
      <c r="DZ43" s="22"/>
      <c r="EA43" s="22"/>
      <c r="EB43" s="138"/>
      <c r="EC43" s="138"/>
      <c r="ED43" s="244"/>
      <c r="EE43" s="244"/>
      <c r="EF43" s="244"/>
      <c r="EG43" s="5"/>
      <c r="EH43" s="9"/>
      <c r="EJ43" s="9"/>
      <c r="EK43" s="10"/>
      <c r="EL43" s="10"/>
      <c r="EM43" s="10"/>
      <c r="EN43" s="10"/>
      <c r="EO43" s="10"/>
      <c r="EP43" s="10"/>
      <c r="EQ43" s="10"/>
      <c r="ER43" s="10"/>
      <c r="ES43" s="5"/>
      <c r="ET43" s="9"/>
      <c r="EU43" s="8"/>
      <c r="EV43" s="8"/>
      <c r="EW43" s="9"/>
      <c r="EX43" s="9"/>
      <c r="EZ43" s="9"/>
      <c r="FA43" s="9"/>
      <c r="FB43" s="9"/>
      <c r="FC43" s="9"/>
      <c r="FD43" s="10"/>
      <c r="FE43" s="5"/>
      <c r="FF43" s="9"/>
      <c r="FG43" s="8"/>
      <c r="FH43" s="8"/>
      <c r="FI43" s="9"/>
      <c r="FJ43" s="9"/>
      <c r="FL43" s="9"/>
      <c r="FM43" s="9"/>
      <c r="FN43" s="9"/>
      <c r="FO43" s="9"/>
      <c r="FP43" s="10"/>
    </row>
    <row r="44" spans="1:172" ht="26.4" x14ac:dyDescent="0.25">
      <c r="A44" s="69" t="s">
        <v>44</v>
      </c>
      <c r="B44" s="56">
        <f t="shared" ref="B44:M44" si="10">B6+B9+B11+B13++B20+B22+B24+B27+B37+B40-B34</f>
        <v>167188</v>
      </c>
      <c r="C44" s="13">
        <f t="shared" si="10"/>
        <v>137777</v>
      </c>
      <c r="D44" s="13">
        <f t="shared" si="10"/>
        <v>188648</v>
      </c>
      <c r="E44" s="13">
        <f t="shared" si="10"/>
        <v>146033</v>
      </c>
      <c r="F44" s="13">
        <f t="shared" si="10"/>
        <v>171213</v>
      </c>
      <c r="G44" s="13">
        <f t="shared" si="10"/>
        <v>125637</v>
      </c>
      <c r="H44" s="13">
        <f t="shared" si="10"/>
        <v>107629</v>
      </c>
      <c r="I44" s="13">
        <f t="shared" si="10"/>
        <v>143161</v>
      </c>
      <c r="J44" s="13">
        <f t="shared" si="10"/>
        <v>126877</v>
      </c>
      <c r="K44" s="13">
        <f t="shared" si="10"/>
        <v>174763</v>
      </c>
      <c r="L44" s="13">
        <f t="shared" si="10"/>
        <v>163053</v>
      </c>
      <c r="M44" s="13">
        <f t="shared" si="10"/>
        <v>170244</v>
      </c>
      <c r="N44" s="13">
        <f t="shared" ref="N44:AK44" si="11">N40+N37+N27+N24+N22+N20+N13+N11+N9+N6-N34</f>
        <v>121625</v>
      </c>
      <c r="O44" s="13">
        <f t="shared" si="11"/>
        <v>123141</v>
      </c>
      <c r="P44" s="13">
        <f t="shared" si="11"/>
        <v>165669</v>
      </c>
      <c r="Q44" s="13">
        <f t="shared" si="11"/>
        <v>142060</v>
      </c>
      <c r="R44" s="13">
        <f t="shared" si="11"/>
        <v>204489</v>
      </c>
      <c r="S44" s="13">
        <f t="shared" si="11"/>
        <v>152509</v>
      </c>
      <c r="T44" s="13">
        <f t="shared" si="11"/>
        <v>161471</v>
      </c>
      <c r="U44" s="13">
        <f t="shared" si="11"/>
        <v>208515</v>
      </c>
      <c r="V44" s="13">
        <f t="shared" si="11"/>
        <v>172985</v>
      </c>
      <c r="W44" s="13">
        <f t="shared" si="11"/>
        <v>215415</v>
      </c>
      <c r="X44" s="13">
        <f t="shared" si="11"/>
        <v>204280</v>
      </c>
      <c r="Y44" s="13">
        <f t="shared" si="11"/>
        <v>144086</v>
      </c>
      <c r="Z44" s="13">
        <f t="shared" si="11"/>
        <v>137664</v>
      </c>
      <c r="AA44" s="13">
        <f t="shared" si="11"/>
        <v>119476</v>
      </c>
      <c r="AB44" s="13">
        <f t="shared" si="11"/>
        <v>143650</v>
      </c>
      <c r="AC44" s="13">
        <f t="shared" si="11"/>
        <v>183376</v>
      </c>
      <c r="AD44" s="13">
        <f t="shared" si="11"/>
        <v>41712</v>
      </c>
      <c r="AE44" s="13">
        <f t="shared" si="11"/>
        <v>158338</v>
      </c>
      <c r="AF44" s="13">
        <f t="shared" si="11"/>
        <v>229602</v>
      </c>
      <c r="AG44" s="13">
        <f t="shared" si="11"/>
        <v>180542</v>
      </c>
      <c r="AH44" s="13">
        <f t="shared" si="11"/>
        <v>173186</v>
      </c>
      <c r="AI44" s="13">
        <f t="shared" si="11"/>
        <v>196481</v>
      </c>
      <c r="AJ44" s="13">
        <f t="shared" si="11"/>
        <v>219115</v>
      </c>
      <c r="AK44" s="13">
        <f t="shared" si="11"/>
        <v>185759</v>
      </c>
      <c r="AL44" s="13">
        <f t="shared" ref="AL44:BU44" si="12">AL42-AL34</f>
        <v>136340</v>
      </c>
      <c r="AM44" s="13">
        <f t="shared" si="12"/>
        <v>169184</v>
      </c>
      <c r="AN44" s="13">
        <f t="shared" si="12"/>
        <v>174420</v>
      </c>
      <c r="AO44" s="13">
        <f t="shared" si="12"/>
        <v>149935</v>
      </c>
      <c r="AP44" s="13">
        <f t="shared" si="12"/>
        <v>194271</v>
      </c>
      <c r="AQ44" s="13">
        <f t="shared" si="12"/>
        <v>133396</v>
      </c>
      <c r="AR44" s="13">
        <f t="shared" si="12"/>
        <v>184023</v>
      </c>
      <c r="AS44" s="13">
        <f t="shared" si="12"/>
        <v>184453</v>
      </c>
      <c r="AT44" s="13">
        <f t="shared" si="12"/>
        <v>180161</v>
      </c>
      <c r="AU44" s="13">
        <f t="shared" si="12"/>
        <v>188023</v>
      </c>
      <c r="AV44" s="13">
        <f t="shared" si="12"/>
        <v>193431</v>
      </c>
      <c r="AW44" s="13">
        <f t="shared" si="12"/>
        <v>195492</v>
      </c>
      <c r="AX44" s="13">
        <f t="shared" si="12"/>
        <v>159740</v>
      </c>
      <c r="AY44" s="13">
        <f t="shared" si="12"/>
        <v>194748</v>
      </c>
      <c r="AZ44" s="13">
        <f t="shared" si="12"/>
        <v>186443</v>
      </c>
      <c r="BA44" s="13">
        <f t="shared" si="12"/>
        <v>167810</v>
      </c>
      <c r="BB44" s="13">
        <f t="shared" si="12"/>
        <v>185748</v>
      </c>
      <c r="BC44" s="13">
        <f t="shared" si="12"/>
        <v>228730</v>
      </c>
      <c r="BD44" s="13">
        <f t="shared" si="12"/>
        <v>202851</v>
      </c>
      <c r="BE44" s="13">
        <f t="shared" si="12"/>
        <v>206543</v>
      </c>
      <c r="BF44" s="13">
        <f t="shared" si="12"/>
        <v>235623</v>
      </c>
      <c r="BG44" s="13">
        <f t="shared" si="12"/>
        <v>223542</v>
      </c>
      <c r="BH44" s="13">
        <f t="shared" si="12"/>
        <v>254029</v>
      </c>
      <c r="BI44" s="13">
        <f t="shared" si="12"/>
        <v>255833</v>
      </c>
      <c r="BJ44" s="28">
        <f t="shared" si="12"/>
        <v>209051</v>
      </c>
      <c r="BK44" s="28">
        <f t="shared" si="12"/>
        <v>163332</v>
      </c>
      <c r="BL44" s="28">
        <f t="shared" si="12"/>
        <v>177045</v>
      </c>
      <c r="BM44" s="28">
        <f t="shared" si="12"/>
        <v>221024</v>
      </c>
      <c r="BN44" s="28">
        <f t="shared" si="12"/>
        <v>218435</v>
      </c>
      <c r="BO44" s="28">
        <f t="shared" si="12"/>
        <v>224161</v>
      </c>
      <c r="BP44" s="28">
        <f t="shared" si="12"/>
        <v>242067</v>
      </c>
      <c r="BQ44" s="28">
        <f t="shared" si="12"/>
        <v>246813</v>
      </c>
      <c r="BR44" s="28">
        <f t="shared" si="12"/>
        <v>236052</v>
      </c>
      <c r="BS44" s="28">
        <f t="shared" si="12"/>
        <v>269070</v>
      </c>
      <c r="BT44" s="28">
        <f t="shared" si="12"/>
        <v>273550</v>
      </c>
      <c r="BU44" s="28">
        <f t="shared" si="12"/>
        <v>242191</v>
      </c>
      <c r="BV44" s="28">
        <v>172550</v>
      </c>
      <c r="BW44" s="28">
        <v>224581</v>
      </c>
      <c r="BX44" s="28">
        <v>285583</v>
      </c>
      <c r="BY44" s="28">
        <v>222336</v>
      </c>
      <c r="BZ44" s="28">
        <v>258029</v>
      </c>
      <c r="CA44" s="28">
        <v>256482</v>
      </c>
      <c r="CB44" s="28">
        <v>294642</v>
      </c>
      <c r="CC44" s="28">
        <v>302581</v>
      </c>
      <c r="CD44" s="28">
        <v>274116</v>
      </c>
      <c r="CE44" s="28">
        <v>298471</v>
      </c>
      <c r="CF44" s="28">
        <v>283142</v>
      </c>
      <c r="CG44" s="28">
        <v>223618</v>
      </c>
      <c r="CH44" s="41">
        <v>227324</v>
      </c>
      <c r="CI44" s="28">
        <v>183530</v>
      </c>
      <c r="CJ44" s="28">
        <v>230009</v>
      </c>
      <c r="CK44" s="28">
        <v>209372</v>
      </c>
      <c r="CL44" s="28">
        <v>210436</v>
      </c>
      <c r="CM44" s="28">
        <v>243467</v>
      </c>
      <c r="CN44" s="28">
        <v>257369</v>
      </c>
      <c r="CO44" s="28">
        <v>267209</v>
      </c>
      <c r="CP44" s="28">
        <v>220312</v>
      </c>
      <c r="CQ44" s="28">
        <v>283336</v>
      </c>
      <c r="CR44" s="28">
        <v>276464</v>
      </c>
      <c r="CS44" s="82">
        <v>265632</v>
      </c>
      <c r="CT44" s="93">
        <v>206187</v>
      </c>
      <c r="CU44" s="28">
        <v>271180</v>
      </c>
      <c r="CV44" s="28">
        <v>233962</v>
      </c>
      <c r="CW44" s="28">
        <v>282437</v>
      </c>
      <c r="CX44" s="28">
        <v>301502</v>
      </c>
      <c r="CY44" s="28">
        <v>280062</v>
      </c>
      <c r="CZ44" s="28">
        <v>346187</v>
      </c>
      <c r="DA44" s="28">
        <v>335780</v>
      </c>
      <c r="DB44" s="28">
        <f>DB42-DB34</f>
        <v>325246</v>
      </c>
      <c r="DC44" s="28">
        <v>341730</v>
      </c>
      <c r="DD44" s="28">
        <v>316407</v>
      </c>
      <c r="DE44" s="103">
        <v>294750</v>
      </c>
      <c r="DF44" s="110">
        <v>230319</v>
      </c>
      <c r="DG44" s="28">
        <f>DG42-DG34</f>
        <v>258154</v>
      </c>
      <c r="DH44" s="28">
        <v>221279</v>
      </c>
      <c r="DI44" s="28">
        <v>216420</v>
      </c>
      <c r="DJ44" s="28">
        <v>187941</v>
      </c>
      <c r="DK44" s="28">
        <v>261767</v>
      </c>
      <c r="DL44" s="28">
        <v>230283</v>
      </c>
      <c r="DM44" s="28">
        <v>231912</v>
      </c>
      <c r="DN44" s="28">
        <v>260776</v>
      </c>
      <c r="DO44" s="28">
        <v>280017</v>
      </c>
      <c r="DP44" s="28">
        <v>215143</v>
      </c>
      <c r="DQ44" s="103">
        <v>213881</v>
      </c>
      <c r="DR44" s="145">
        <v>252.2</v>
      </c>
      <c r="DS44" s="146">
        <v>259.60000000000002</v>
      </c>
      <c r="DT44" s="146">
        <v>282.2</v>
      </c>
      <c r="DU44" s="146">
        <v>256.7</v>
      </c>
      <c r="DV44" s="146">
        <v>293.49999999999994</v>
      </c>
      <c r="DW44" s="146">
        <v>300.99999999999994</v>
      </c>
      <c r="DX44" s="146">
        <v>293.59999999999991</v>
      </c>
      <c r="DY44" s="146">
        <v>289.90000000000003</v>
      </c>
      <c r="DZ44" s="146">
        <v>286.59999999999997</v>
      </c>
      <c r="EA44" s="146">
        <v>304.39999999999998</v>
      </c>
      <c r="EB44" s="147">
        <v>291.59999999999997</v>
      </c>
      <c r="EC44" s="147">
        <v>345.79999999999995</v>
      </c>
      <c r="ED44" s="182">
        <f t="shared" si="0"/>
        <v>3831.59</v>
      </c>
      <c r="EE44" s="182">
        <f t="shared" si="1"/>
        <v>4020.3000000000006</v>
      </c>
      <c r="EF44" s="182">
        <f>SUM(FE44:FP44)</f>
        <v>4389.0999999999995</v>
      </c>
      <c r="EG44" s="171">
        <f>EG42-EG34</f>
        <v>288.79000000000002</v>
      </c>
      <c r="EH44" s="171">
        <f t="shared" ref="EH44:FP44" si="13">EH42-EH34</f>
        <v>282.8</v>
      </c>
      <c r="EI44" s="171">
        <f t="shared" si="13"/>
        <v>302.10000000000002</v>
      </c>
      <c r="EJ44" s="171">
        <f t="shared" si="13"/>
        <v>268.3</v>
      </c>
      <c r="EK44" s="171">
        <f t="shared" si="13"/>
        <v>321.59999999999997</v>
      </c>
      <c r="EL44" s="171">
        <f t="shared" si="13"/>
        <v>295.3</v>
      </c>
      <c r="EM44" s="171">
        <f t="shared" si="13"/>
        <v>275</v>
      </c>
      <c r="EN44" s="171">
        <f t="shared" si="13"/>
        <v>378.6</v>
      </c>
      <c r="EO44" s="171">
        <f t="shared" si="13"/>
        <v>360.6</v>
      </c>
      <c r="EP44" s="171">
        <f t="shared" si="13"/>
        <v>337.8</v>
      </c>
      <c r="EQ44" s="171">
        <f t="shared" si="13"/>
        <v>381.9</v>
      </c>
      <c r="ER44" s="171">
        <f t="shared" si="13"/>
        <v>338.8</v>
      </c>
      <c r="ES44" s="171">
        <f t="shared" si="13"/>
        <v>313.39999999999998</v>
      </c>
      <c r="ET44" s="171">
        <f t="shared" si="13"/>
        <v>308.3</v>
      </c>
      <c r="EU44" s="171">
        <f t="shared" si="13"/>
        <v>291.60000000000002</v>
      </c>
      <c r="EV44" s="171">
        <f t="shared" si="13"/>
        <v>307.39999999999998</v>
      </c>
      <c r="EW44" s="171">
        <f t="shared" si="13"/>
        <v>300.60000000000002</v>
      </c>
      <c r="EX44" s="171">
        <f t="shared" si="13"/>
        <v>375.9</v>
      </c>
      <c r="EY44" s="171">
        <f t="shared" si="13"/>
        <v>336.90000000000003</v>
      </c>
      <c r="EZ44" s="171">
        <f t="shared" si="13"/>
        <v>375.9</v>
      </c>
      <c r="FA44" s="171">
        <f t="shared" si="13"/>
        <v>340</v>
      </c>
      <c r="FB44" s="171">
        <f t="shared" si="13"/>
        <v>328.4</v>
      </c>
      <c r="FC44" s="171">
        <f t="shared" si="13"/>
        <v>394.3</v>
      </c>
      <c r="FD44" s="171">
        <f t="shared" si="13"/>
        <v>347.6</v>
      </c>
      <c r="FE44" s="171">
        <f t="shared" si="13"/>
        <v>337.20000000000005</v>
      </c>
      <c r="FF44" s="171">
        <f t="shared" si="13"/>
        <v>300.10000000000002</v>
      </c>
      <c r="FG44" s="171">
        <f t="shared" si="13"/>
        <v>294.99999999999994</v>
      </c>
      <c r="FH44" s="171">
        <f t="shared" si="13"/>
        <v>366.90000000000003</v>
      </c>
      <c r="FI44" s="171">
        <f t="shared" si="13"/>
        <v>380.5</v>
      </c>
      <c r="FJ44" s="171">
        <f t="shared" si="13"/>
        <v>345</v>
      </c>
      <c r="FK44" s="171">
        <f t="shared" si="13"/>
        <v>405.40000000000003</v>
      </c>
      <c r="FL44" s="171">
        <f>FL42-FL34</f>
        <v>407.2</v>
      </c>
      <c r="FM44" s="171">
        <f t="shared" si="13"/>
        <v>367.4</v>
      </c>
      <c r="FN44" s="171">
        <f t="shared" si="13"/>
        <v>427.6</v>
      </c>
      <c r="FO44" s="171">
        <f t="shared" si="13"/>
        <v>346.99999999999994</v>
      </c>
      <c r="FP44" s="171">
        <f t="shared" si="13"/>
        <v>409.8</v>
      </c>
    </row>
    <row r="45" spans="1:172" ht="13.2" x14ac:dyDescent="0.25">
      <c r="A45" s="66"/>
      <c r="B45" s="57" t="s">
        <v>22</v>
      </c>
      <c r="C45" s="21" t="s">
        <v>22</v>
      </c>
      <c r="D45" s="21" t="s">
        <v>22</v>
      </c>
      <c r="E45" s="21" t="s">
        <v>22</v>
      </c>
      <c r="F45" s="21" t="s">
        <v>22</v>
      </c>
      <c r="G45" s="21"/>
      <c r="H45" s="21"/>
      <c r="I45" s="21"/>
      <c r="J45" s="21"/>
      <c r="K45" s="21"/>
      <c r="L45" s="21"/>
      <c r="M45" s="21"/>
      <c r="N45" s="21" t="s">
        <v>22</v>
      </c>
      <c r="O45" s="21" t="s">
        <v>22</v>
      </c>
      <c r="P45" s="21" t="s">
        <v>22</v>
      </c>
      <c r="Q45" s="21" t="s">
        <v>22</v>
      </c>
      <c r="R45" s="21" t="s">
        <v>22</v>
      </c>
      <c r="S45" s="21"/>
      <c r="T45" s="21"/>
      <c r="U45" s="32"/>
      <c r="V45" s="32"/>
      <c r="W45" s="32"/>
      <c r="X45" s="32"/>
      <c r="Y45" s="32"/>
      <c r="Z45" s="21" t="s">
        <v>22</v>
      </c>
      <c r="AA45" s="21" t="s">
        <v>22</v>
      </c>
      <c r="AB45" s="21" t="s">
        <v>22</v>
      </c>
      <c r="AC45" s="21" t="s">
        <v>22</v>
      </c>
      <c r="AD45" s="21" t="s">
        <v>22</v>
      </c>
      <c r="AE45" s="21"/>
      <c r="AF45" s="21"/>
      <c r="AG45" s="32"/>
      <c r="AH45" s="32"/>
      <c r="AI45" s="32"/>
      <c r="AJ45" s="32"/>
      <c r="AK45" s="32"/>
      <c r="AL45" s="21" t="s">
        <v>22</v>
      </c>
      <c r="AM45" s="21" t="s">
        <v>22</v>
      </c>
      <c r="AN45" s="21" t="s">
        <v>22</v>
      </c>
      <c r="AO45" s="21" t="s">
        <v>22</v>
      </c>
      <c r="AP45" s="21" t="s">
        <v>22</v>
      </c>
      <c r="AQ45" s="21"/>
      <c r="AR45" s="21"/>
      <c r="AS45" s="21"/>
      <c r="AT45" s="21"/>
      <c r="AU45" s="21"/>
      <c r="AV45" s="21"/>
      <c r="AW45" s="21"/>
      <c r="AX45" s="21" t="s">
        <v>22</v>
      </c>
      <c r="AY45" s="21" t="s">
        <v>22</v>
      </c>
      <c r="AZ45" s="21" t="s">
        <v>22</v>
      </c>
      <c r="BA45" s="21" t="s">
        <v>22</v>
      </c>
      <c r="BB45" s="21" t="s">
        <v>22</v>
      </c>
      <c r="BC45" s="21"/>
      <c r="BD45" s="21"/>
      <c r="BE45" s="21"/>
      <c r="BF45" s="21"/>
      <c r="BG45" s="21"/>
      <c r="BH45" s="21"/>
      <c r="BI45" s="21"/>
      <c r="BJ45" s="29"/>
      <c r="BK45" s="29" t="s">
        <v>22</v>
      </c>
      <c r="BL45" s="29" t="s">
        <v>22</v>
      </c>
      <c r="BM45" s="29" t="s">
        <v>22</v>
      </c>
      <c r="BN45" s="29" t="s">
        <v>22</v>
      </c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17"/>
      <c r="CA45" s="17"/>
      <c r="CB45" s="17"/>
      <c r="CC45" s="17"/>
      <c r="CD45" s="17"/>
      <c r="CE45" s="17"/>
      <c r="CF45" s="17"/>
      <c r="CG45" s="17"/>
      <c r="CH45" s="42"/>
      <c r="CI45" s="29" t="s">
        <v>22</v>
      </c>
      <c r="CJ45" s="29" t="s">
        <v>22</v>
      </c>
      <c r="CK45" s="29"/>
      <c r="CL45" s="17"/>
      <c r="CM45" s="17"/>
      <c r="CN45" s="17"/>
      <c r="CO45" s="34">
        <f>+((CO44/CN44)-1)*100</f>
        <v>3.8233042829556085</v>
      </c>
      <c r="CP45" s="34">
        <f>+((CP44/CO44)-1)*100</f>
        <v>-17.550681301902259</v>
      </c>
      <c r="CQ45" s="34">
        <f>+((CQ44/CP44)-1)*100</f>
        <v>28.606703220886743</v>
      </c>
      <c r="CR45" s="17"/>
      <c r="CS45" s="81"/>
      <c r="CT45" s="94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02"/>
      <c r="DF45" s="111"/>
      <c r="DG45" s="17"/>
      <c r="DH45" s="17"/>
      <c r="DI45" s="17"/>
      <c r="DJ45" s="17"/>
      <c r="DK45" s="17"/>
      <c r="DL45" s="17"/>
      <c r="DM45" s="17"/>
      <c r="DN45" s="17"/>
      <c r="DO45" s="17"/>
      <c r="DP45" s="17"/>
      <c r="DQ45" s="102"/>
      <c r="DR45" s="143"/>
      <c r="DS45" s="22"/>
      <c r="DT45" s="22"/>
      <c r="DU45" s="22"/>
      <c r="DV45" s="22"/>
      <c r="DW45" s="22"/>
      <c r="DX45" s="22"/>
      <c r="DY45" s="22"/>
      <c r="DZ45" s="22"/>
      <c r="EA45" s="22"/>
      <c r="EB45" s="138"/>
      <c r="EC45" s="138"/>
      <c r="ED45" s="244"/>
      <c r="EE45" s="244"/>
      <c r="EF45" s="244"/>
      <c r="EG45" s="5"/>
      <c r="EH45" s="9"/>
      <c r="EJ45" s="9"/>
      <c r="EK45" s="10"/>
      <c r="EL45" s="10"/>
      <c r="EM45" s="10"/>
      <c r="EN45" s="10"/>
      <c r="EO45" s="10"/>
      <c r="EP45" s="10"/>
      <c r="EQ45" s="10"/>
      <c r="ER45" s="10"/>
      <c r="ES45" s="5"/>
      <c r="ET45" s="9"/>
      <c r="EU45" s="8"/>
      <c r="EV45" s="8"/>
      <c r="EW45" s="9"/>
      <c r="EX45" s="9"/>
      <c r="EZ45" s="9"/>
      <c r="FA45" s="9"/>
      <c r="FB45" s="9"/>
      <c r="FC45" s="9"/>
      <c r="FD45" s="10"/>
      <c r="FE45" s="5"/>
      <c r="FF45" s="9"/>
      <c r="FG45" s="8"/>
      <c r="FH45" s="8"/>
      <c r="FI45" s="9"/>
      <c r="FJ45" s="9"/>
      <c r="FL45" s="9"/>
      <c r="FM45" s="9"/>
      <c r="FN45" s="9"/>
      <c r="FO45" s="9"/>
      <c r="FP45" s="10"/>
    </row>
    <row r="46" spans="1:172" ht="26.4" x14ac:dyDescent="0.25">
      <c r="A46" s="66" t="s">
        <v>94</v>
      </c>
      <c r="B46" s="57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32"/>
      <c r="V46" s="32"/>
      <c r="W46" s="32"/>
      <c r="X46" s="32"/>
      <c r="Y46" s="32"/>
      <c r="Z46" s="21"/>
      <c r="AA46" s="21"/>
      <c r="AB46" s="21"/>
      <c r="AC46" s="21"/>
      <c r="AD46" s="21"/>
      <c r="AE46" s="21"/>
      <c r="AF46" s="21"/>
      <c r="AG46" s="32"/>
      <c r="AH46" s="32"/>
      <c r="AI46" s="32"/>
      <c r="AJ46" s="32"/>
      <c r="AK46" s="32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17"/>
      <c r="CA46" s="17"/>
      <c r="CB46" s="17"/>
      <c r="CC46" s="17"/>
      <c r="CD46" s="17"/>
      <c r="CE46" s="17"/>
      <c r="CF46" s="17"/>
      <c r="CG46" s="17"/>
      <c r="CH46" s="42"/>
      <c r="CI46" s="29"/>
      <c r="CJ46" s="29"/>
      <c r="CK46" s="29"/>
      <c r="CL46" s="17"/>
      <c r="CM46" s="17"/>
      <c r="CN46" s="17"/>
      <c r="CO46" s="17"/>
      <c r="CP46" s="17"/>
      <c r="CQ46" s="17"/>
      <c r="CR46" s="17"/>
      <c r="CS46" s="81"/>
      <c r="CT46" s="94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02"/>
      <c r="DF46" s="111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02"/>
      <c r="DR46" s="143"/>
      <c r="DS46" s="22"/>
      <c r="DT46" s="22"/>
      <c r="DU46" s="22"/>
      <c r="DV46" s="22"/>
      <c r="DW46" s="22"/>
      <c r="DX46" s="22"/>
      <c r="DY46" s="22"/>
      <c r="DZ46" s="22"/>
      <c r="EA46" s="22"/>
      <c r="EB46" s="138"/>
      <c r="EC46" s="138"/>
      <c r="ED46" s="244"/>
      <c r="EE46" s="244"/>
      <c r="EF46" s="244"/>
      <c r="EG46" s="5"/>
      <c r="EH46" s="9"/>
      <c r="EJ46" s="9"/>
      <c r="EK46" s="10"/>
      <c r="EL46" s="10"/>
      <c r="EM46" s="10"/>
      <c r="EN46" s="10"/>
      <c r="EO46" s="10"/>
      <c r="EP46" s="10"/>
      <c r="EQ46" s="10"/>
      <c r="ER46" s="10"/>
      <c r="ES46" s="5"/>
      <c r="ET46" s="9"/>
      <c r="EU46" s="8"/>
      <c r="EV46" s="8"/>
      <c r="EW46" s="9"/>
      <c r="EX46" s="9"/>
      <c r="EZ46" s="9"/>
      <c r="FA46" s="9"/>
      <c r="FB46" s="9"/>
      <c r="FC46" s="9"/>
      <c r="FD46" s="10"/>
      <c r="FE46" s="5"/>
      <c r="FF46" s="9"/>
      <c r="FG46" s="8"/>
      <c r="FH46" s="8"/>
      <c r="FI46" s="9"/>
      <c r="FJ46" s="9"/>
      <c r="FL46" s="9"/>
      <c r="FM46" s="9"/>
      <c r="FN46" s="9"/>
      <c r="FO46" s="9"/>
      <c r="FP46" s="10"/>
    </row>
    <row r="47" spans="1:172" ht="13.2" x14ac:dyDescent="0.25">
      <c r="A47" s="70" t="s">
        <v>45</v>
      </c>
      <c r="B47" s="59">
        <f t="shared" ref="B47:AK47" si="14">+B6+B9+(0.6*(B24-B25))+B38+(0.9*(B37-B38))+(0.7*B31)+(0.2*B30)+(0.33*B40)</f>
        <v>54597.94</v>
      </c>
      <c r="C47" s="14">
        <f t="shared" si="14"/>
        <v>53042.44</v>
      </c>
      <c r="D47" s="14">
        <f t="shared" si="14"/>
        <v>64591.44</v>
      </c>
      <c r="E47" s="14">
        <f t="shared" si="14"/>
        <v>55588.969999999994</v>
      </c>
      <c r="F47" s="14">
        <f t="shared" si="14"/>
        <v>60830.73</v>
      </c>
      <c r="G47" s="14">
        <f t="shared" si="14"/>
        <v>46988.56</v>
      </c>
      <c r="H47" s="14">
        <f t="shared" si="14"/>
        <v>44701.49</v>
      </c>
      <c r="I47" s="14">
        <f t="shared" si="14"/>
        <v>57216.9</v>
      </c>
      <c r="J47" s="14">
        <f t="shared" si="14"/>
        <v>52057.09</v>
      </c>
      <c r="K47" s="14">
        <f t="shared" si="14"/>
        <v>60091.090000000004</v>
      </c>
      <c r="L47" s="14">
        <f t="shared" si="14"/>
        <v>55540.61</v>
      </c>
      <c r="M47" s="14">
        <f t="shared" si="14"/>
        <v>64694.760000000009</v>
      </c>
      <c r="N47" s="14">
        <f t="shared" si="14"/>
        <v>43710.520000000004</v>
      </c>
      <c r="O47" s="14">
        <f t="shared" si="14"/>
        <v>47784.130000000005</v>
      </c>
      <c r="P47" s="14">
        <f t="shared" si="14"/>
        <v>48520.150000000009</v>
      </c>
      <c r="Q47" s="14">
        <f t="shared" si="14"/>
        <v>53660.35</v>
      </c>
      <c r="R47" s="14">
        <f t="shared" si="14"/>
        <v>67369.649999999994</v>
      </c>
      <c r="S47" s="14">
        <f t="shared" si="14"/>
        <v>56464.210000000006</v>
      </c>
      <c r="T47" s="14">
        <f t="shared" si="14"/>
        <v>67213.94</v>
      </c>
      <c r="U47" s="14">
        <f t="shared" si="14"/>
        <v>75047.529999999984</v>
      </c>
      <c r="V47" s="14">
        <f t="shared" si="14"/>
        <v>68217.91</v>
      </c>
      <c r="W47" s="14">
        <f t="shared" si="14"/>
        <v>74700.900000000023</v>
      </c>
      <c r="X47" s="14">
        <f t="shared" si="14"/>
        <v>80250.799999999988</v>
      </c>
      <c r="Y47" s="14">
        <f t="shared" si="14"/>
        <v>56067.73</v>
      </c>
      <c r="Z47" s="14">
        <f t="shared" si="14"/>
        <v>55023.22</v>
      </c>
      <c r="AA47" s="14">
        <f t="shared" si="14"/>
        <v>43368.13</v>
      </c>
      <c r="AB47" s="14">
        <f t="shared" si="14"/>
        <v>46856.349999999991</v>
      </c>
      <c r="AC47" s="14">
        <f t="shared" si="14"/>
        <v>59403.380000000005</v>
      </c>
      <c r="AD47" s="14">
        <f t="shared" si="14"/>
        <v>10249.19</v>
      </c>
      <c r="AE47" s="14">
        <f t="shared" si="14"/>
        <v>57030.78</v>
      </c>
      <c r="AF47" s="14">
        <f t="shared" si="14"/>
        <v>69117.770000000019</v>
      </c>
      <c r="AG47" s="14">
        <f t="shared" si="14"/>
        <v>81175.990000000005</v>
      </c>
      <c r="AH47" s="14">
        <f t="shared" si="14"/>
        <v>59635.529999999992</v>
      </c>
      <c r="AI47" s="14">
        <f t="shared" si="14"/>
        <v>79662.02</v>
      </c>
      <c r="AJ47" s="14">
        <f t="shared" si="14"/>
        <v>79730.359999999986</v>
      </c>
      <c r="AK47" s="14">
        <f t="shared" si="14"/>
        <v>73831.86</v>
      </c>
      <c r="AL47" s="14">
        <f t="shared" ref="AL47:CW47" si="15">+AL6+AL9+(0.2*AL22)+(0.6*(AL24-AL25))+AL38+(0.9*(AL37-AL38))+(0.7*AL31)+(0.2*AL30)+(0.33*AL40)</f>
        <v>49979.92</v>
      </c>
      <c r="AM47" s="14">
        <f t="shared" si="15"/>
        <v>65502.75</v>
      </c>
      <c r="AN47" s="14">
        <f t="shared" si="15"/>
        <v>66171.91</v>
      </c>
      <c r="AO47" s="14">
        <f t="shared" si="15"/>
        <v>65295.369999999995</v>
      </c>
      <c r="AP47" s="14">
        <f t="shared" si="15"/>
        <v>74810.2</v>
      </c>
      <c r="AQ47" s="14">
        <f t="shared" si="15"/>
        <v>68080.7</v>
      </c>
      <c r="AR47" s="14">
        <f t="shared" si="15"/>
        <v>82469.299999999988</v>
      </c>
      <c r="AS47" s="14">
        <f t="shared" si="15"/>
        <v>72481.25</v>
      </c>
      <c r="AT47" s="14">
        <f t="shared" si="15"/>
        <v>74479.759999999995</v>
      </c>
      <c r="AU47" s="14">
        <f t="shared" si="15"/>
        <v>71740.709999999992</v>
      </c>
      <c r="AV47" s="14">
        <f t="shared" si="15"/>
        <v>70130.290000000008</v>
      </c>
      <c r="AW47" s="14">
        <f t="shared" si="15"/>
        <v>75456.509999999995</v>
      </c>
      <c r="AX47" s="14">
        <f t="shared" si="15"/>
        <v>59617.75</v>
      </c>
      <c r="AY47" s="14">
        <f t="shared" si="15"/>
        <v>66613.73</v>
      </c>
      <c r="AZ47" s="14">
        <f t="shared" si="15"/>
        <v>67201.510000000009</v>
      </c>
      <c r="BA47" s="14">
        <f t="shared" si="15"/>
        <v>66024.94</v>
      </c>
      <c r="BB47" s="14">
        <f t="shared" si="15"/>
        <v>72754.8</v>
      </c>
      <c r="BC47" s="14">
        <f t="shared" si="15"/>
        <v>83270.850000000006</v>
      </c>
      <c r="BD47" s="14">
        <f t="shared" si="15"/>
        <v>74633.509999999995</v>
      </c>
      <c r="BE47" s="14">
        <f t="shared" si="15"/>
        <v>83809.97</v>
      </c>
      <c r="BF47" s="14">
        <f t="shared" si="15"/>
        <v>78869.69</v>
      </c>
      <c r="BG47" s="14">
        <f t="shared" si="15"/>
        <v>83805.899999999994</v>
      </c>
      <c r="BH47" s="14">
        <f t="shared" si="15"/>
        <v>88136.56</v>
      </c>
      <c r="BI47" s="14">
        <f t="shared" si="15"/>
        <v>85307.99</v>
      </c>
      <c r="BJ47" s="14">
        <f t="shared" si="15"/>
        <v>62019.280000000006</v>
      </c>
      <c r="BK47" s="14">
        <f t="shared" si="15"/>
        <v>62919.47</v>
      </c>
      <c r="BL47" s="14">
        <f t="shared" si="15"/>
        <v>66043.849999999991</v>
      </c>
      <c r="BM47" s="14">
        <f t="shared" si="15"/>
        <v>70771.25</v>
      </c>
      <c r="BN47" s="14">
        <f t="shared" si="15"/>
        <v>70758.579999999987</v>
      </c>
      <c r="BO47" s="14">
        <f t="shared" si="15"/>
        <v>77933.510000000009</v>
      </c>
      <c r="BP47" s="14">
        <f t="shared" si="15"/>
        <v>72520.92</v>
      </c>
      <c r="BQ47" s="14">
        <f t="shared" si="15"/>
        <v>87891.849999999991</v>
      </c>
      <c r="BR47" s="14">
        <f t="shared" si="15"/>
        <v>68422.219999999987</v>
      </c>
      <c r="BS47" s="14">
        <f t="shared" si="15"/>
        <v>91553.89</v>
      </c>
      <c r="BT47" s="14">
        <f t="shared" si="15"/>
        <v>89570.79</v>
      </c>
      <c r="BU47" s="14">
        <f t="shared" si="15"/>
        <v>92826.310000000012</v>
      </c>
      <c r="BV47" s="14">
        <f t="shared" si="15"/>
        <v>58489.320000000007</v>
      </c>
      <c r="BW47" s="14">
        <f t="shared" si="15"/>
        <v>66145.039999999994</v>
      </c>
      <c r="BX47" s="14">
        <f t="shared" si="15"/>
        <v>81401.50999999998</v>
      </c>
      <c r="BY47" s="14">
        <f t="shared" si="15"/>
        <v>70719.329999999987</v>
      </c>
      <c r="BZ47" s="14">
        <f t="shared" si="15"/>
        <v>82245.37</v>
      </c>
      <c r="CA47" s="14">
        <f t="shared" si="15"/>
        <v>80133.78</v>
      </c>
      <c r="CB47" s="14">
        <f t="shared" si="15"/>
        <v>78997.890000000014</v>
      </c>
      <c r="CC47" s="14">
        <f t="shared" si="15"/>
        <v>92611.58</v>
      </c>
      <c r="CD47" s="14">
        <f t="shared" si="15"/>
        <v>86007.930000000008</v>
      </c>
      <c r="CE47" s="14">
        <f t="shared" si="15"/>
        <v>98549.2</v>
      </c>
      <c r="CF47" s="14">
        <f t="shared" si="15"/>
        <v>90013.839999999982</v>
      </c>
      <c r="CG47" s="14">
        <f t="shared" si="15"/>
        <v>73579.899999999994</v>
      </c>
      <c r="CH47" s="43">
        <f t="shared" si="15"/>
        <v>71003.56</v>
      </c>
      <c r="CI47" s="14">
        <f t="shared" si="15"/>
        <v>54568.960000000014</v>
      </c>
      <c r="CJ47" s="14">
        <f t="shared" si="15"/>
        <v>67346.040000000008</v>
      </c>
      <c r="CK47" s="14">
        <f t="shared" si="15"/>
        <v>68862.11</v>
      </c>
      <c r="CL47" s="14">
        <f t="shared" si="15"/>
        <v>72367.55</v>
      </c>
      <c r="CM47" s="14">
        <f t="shared" si="15"/>
        <v>78001.239999999991</v>
      </c>
      <c r="CN47" s="14">
        <f t="shared" si="15"/>
        <v>75800.37999999999</v>
      </c>
      <c r="CO47" s="14">
        <f t="shared" si="15"/>
        <v>85699.189999999988</v>
      </c>
      <c r="CP47" s="14">
        <f t="shared" si="15"/>
        <v>75159.450000000012</v>
      </c>
      <c r="CQ47" s="14">
        <f t="shared" si="15"/>
        <v>98596.1</v>
      </c>
      <c r="CR47" s="14">
        <f t="shared" si="15"/>
        <v>88222.17</v>
      </c>
      <c r="CS47" s="84">
        <f t="shared" si="15"/>
        <v>86038.819999999992</v>
      </c>
      <c r="CT47" s="95">
        <f t="shared" si="15"/>
        <v>62991.98</v>
      </c>
      <c r="CU47" s="14">
        <f t="shared" si="15"/>
        <v>83650.67</v>
      </c>
      <c r="CV47" s="14">
        <f t="shared" si="15"/>
        <v>73526.469999999987</v>
      </c>
      <c r="CW47" s="14">
        <f t="shared" si="15"/>
        <v>99302.63</v>
      </c>
      <c r="CX47" s="14">
        <f t="shared" ref="CX47:DQ47" si="16">+CX6+CX9+(0.2*CX22)+(0.6*(CX24-CX25))+CX38+(0.9*(CX37-CX38))+(0.7*CX31)+(0.2*CX30)+(0.33*CX40)</f>
        <v>86981.010000000009</v>
      </c>
      <c r="CY47" s="14">
        <f t="shared" si="16"/>
        <v>94059.47</v>
      </c>
      <c r="CZ47" s="14">
        <f t="shared" si="16"/>
        <v>108921.04</v>
      </c>
      <c r="DA47" s="14">
        <f t="shared" si="16"/>
        <v>98929.65</v>
      </c>
      <c r="DB47" s="14">
        <f t="shared" si="16"/>
        <v>105926.23</v>
      </c>
      <c r="DC47" s="14">
        <f t="shared" si="16"/>
        <v>115842.04000000001</v>
      </c>
      <c r="DD47" s="14">
        <f t="shared" si="16"/>
        <v>104620.14</v>
      </c>
      <c r="DE47" s="104">
        <f t="shared" si="16"/>
        <v>98594.520000000019</v>
      </c>
      <c r="DF47" s="59">
        <f t="shared" si="16"/>
        <v>76943.839999999997</v>
      </c>
      <c r="DG47" s="14">
        <f t="shared" si="16"/>
        <v>128993.82</v>
      </c>
      <c r="DH47" s="14">
        <f t="shared" si="16"/>
        <v>80921.81</v>
      </c>
      <c r="DI47" s="14">
        <f t="shared" si="16"/>
        <v>80979</v>
      </c>
      <c r="DJ47" s="14">
        <f t="shared" si="16"/>
        <v>74999.719999999987</v>
      </c>
      <c r="DK47" s="14">
        <f t="shared" si="16"/>
        <v>84087.46</v>
      </c>
      <c r="DL47" s="14">
        <f t="shared" si="16"/>
        <v>75735.67</v>
      </c>
      <c r="DM47" s="14">
        <f t="shared" si="16"/>
        <v>83836.66</v>
      </c>
      <c r="DN47" s="14">
        <f t="shared" si="16"/>
        <v>99107.02</v>
      </c>
      <c r="DO47" s="14">
        <f t="shared" si="16"/>
        <v>102430.42000000001</v>
      </c>
      <c r="DP47" s="14">
        <f t="shared" si="16"/>
        <v>79952.820000000007</v>
      </c>
      <c r="DQ47" s="104">
        <f t="shared" si="16"/>
        <v>81005.899999999994</v>
      </c>
      <c r="DR47" s="163">
        <f t="shared" ref="DR47:ET47" si="17">(+DR6+DR9+(0.2*DR22)+(0.6*(DR24-DR25))+DR38+(0.9*(DR37-DR38))+(0.7*DR31)+(0.2*DR30)+(0.33*DR40))*1000</f>
        <v>84076.000000000015</v>
      </c>
      <c r="DS47" s="163">
        <f t="shared" si="17"/>
        <v>83840</v>
      </c>
      <c r="DT47" s="163">
        <f t="shared" si="17"/>
        <v>99392</v>
      </c>
      <c r="DU47" s="163">
        <f t="shared" si="17"/>
        <v>92910.999999999985</v>
      </c>
      <c r="DV47" s="163">
        <f t="shared" si="17"/>
        <v>100871.00000000001</v>
      </c>
      <c r="DW47" s="163">
        <f t="shared" si="17"/>
        <v>87390</v>
      </c>
      <c r="DX47" s="163">
        <f t="shared" si="17"/>
        <v>95230.999999999985</v>
      </c>
      <c r="DY47" s="163">
        <f t="shared" si="17"/>
        <v>106054</v>
      </c>
      <c r="DZ47" s="163">
        <f t="shared" si="17"/>
        <v>99955</v>
      </c>
      <c r="EA47" s="163">
        <f t="shared" si="17"/>
        <v>110445</v>
      </c>
      <c r="EB47" s="163">
        <f t="shared" si="17"/>
        <v>116875.99999999999</v>
      </c>
      <c r="EC47" s="165">
        <f t="shared" si="17"/>
        <v>135157</v>
      </c>
      <c r="ED47" s="245">
        <f t="shared" si="17"/>
        <v>1377547.9999999998</v>
      </c>
      <c r="EE47" s="245">
        <f t="shared" si="17"/>
        <v>1460232</v>
      </c>
      <c r="EF47" s="245">
        <f t="shared" si="17"/>
        <v>1535508.0000000002</v>
      </c>
      <c r="EG47" s="165">
        <f t="shared" si="17"/>
        <v>90785.000000000015</v>
      </c>
      <c r="EH47" s="21">
        <f t="shared" si="17"/>
        <v>99459</v>
      </c>
      <c r="EI47" s="188">
        <f t="shared" si="17"/>
        <v>107089</v>
      </c>
      <c r="EJ47" s="21">
        <f t="shared" si="17"/>
        <v>104715</v>
      </c>
      <c r="EK47" s="196">
        <f t="shared" si="17"/>
        <v>113037</v>
      </c>
      <c r="EL47" s="196">
        <f t="shared" si="17"/>
        <v>95749</v>
      </c>
      <c r="EM47" s="196">
        <f t="shared" si="17"/>
        <v>100535</v>
      </c>
      <c r="EN47" s="196">
        <f t="shared" si="17"/>
        <v>128118</v>
      </c>
      <c r="EO47" s="196">
        <f t="shared" si="17"/>
        <v>139041</v>
      </c>
      <c r="EP47" s="196">
        <f t="shared" si="17"/>
        <v>131897</v>
      </c>
      <c r="EQ47" s="196">
        <f t="shared" si="17"/>
        <v>140849.00000000003</v>
      </c>
      <c r="ER47" s="196">
        <f t="shared" si="17"/>
        <v>126273.99999999999</v>
      </c>
      <c r="ES47" s="165">
        <f t="shared" si="17"/>
        <v>111224</v>
      </c>
      <c r="ET47" s="203">
        <f t="shared" si="17"/>
        <v>102315</v>
      </c>
      <c r="EU47" s="203">
        <f>(+EU6+EU9+(0.2*EU22)+(0.6*(EU24-EU25))+EU38+(0.9*(EU37-EU38))+(0.7*EU31)+(0.2*EU30)+(0.33*EU40))*1000</f>
        <v>97058</v>
      </c>
      <c r="EV47" s="21">
        <f t="shared" ref="EV47:FD47" si="18">(+EV6+EV9+(0.2*EV22)+(0.6*(EV24-EV25))+EV38+(0.9*(EV37-EV38))+(0.7*EV31)+(0.2*EV30)+(0.33*EV40))*1000</f>
        <v>94959.000000000015</v>
      </c>
      <c r="EW47" s="188">
        <f t="shared" si="18"/>
        <v>120339</v>
      </c>
      <c r="EX47" s="21">
        <f t="shared" si="18"/>
        <v>120982.99999999999</v>
      </c>
      <c r="EY47" s="57">
        <f t="shared" si="18"/>
        <v>137594.00000000003</v>
      </c>
      <c r="EZ47" s="188">
        <f t="shared" si="18"/>
        <v>143834.99999999997</v>
      </c>
      <c r="FA47" s="21">
        <f t="shared" si="18"/>
        <v>126472</v>
      </c>
      <c r="FB47" s="21">
        <f t="shared" si="18"/>
        <v>146867</v>
      </c>
      <c r="FC47" s="57">
        <f t="shared" si="18"/>
        <v>129646.99999999999</v>
      </c>
      <c r="FD47" s="207">
        <f t="shared" si="18"/>
        <v>128939</v>
      </c>
      <c r="FE47" s="165">
        <f>(+FE6+FE9+(0.2*FE22)+(0.6*(FE24-FE25))+FE38+(0.9*(FE37-FE38))+(0.7*FE31)+(0.2*FE30)+(0.33*FE40))*1000</f>
        <v>104345</v>
      </c>
      <c r="FF47" s="165">
        <f t="shared" ref="FF47:FP47" si="19">(+FF6+FF9+(0.2*FF22)+(0.6*(FF24-FF25))+FF38+(0.9*(FF37-FF38))+(0.7*FF31)+(0.2*FF30)+(0.33*FF40))*1000</f>
        <v>110715.00000000001</v>
      </c>
      <c r="FG47" s="165">
        <f t="shared" si="19"/>
        <v>106955.00000000001</v>
      </c>
      <c r="FH47" s="165">
        <f t="shared" si="19"/>
        <v>130993.00000000003</v>
      </c>
      <c r="FI47" s="165">
        <f t="shared" si="19"/>
        <v>120371.99999999999</v>
      </c>
      <c r="FJ47" s="165">
        <f t="shared" si="19"/>
        <v>128511</v>
      </c>
      <c r="FK47" s="165">
        <f t="shared" si="19"/>
        <v>134647</v>
      </c>
      <c r="FL47" s="165">
        <f t="shared" si="19"/>
        <v>147612</v>
      </c>
      <c r="FM47" s="165">
        <f>(+FM6+FM9+(0.2*FM22)+(0.6*(FM24-FM25))+FM38+(0.9*(FM37-FM38))+(0.7*FM31)+(0.2*FM30)+(0.33*FM40))*1000</f>
        <v>127054</v>
      </c>
      <c r="FN47" s="165">
        <f t="shared" si="19"/>
        <v>159614.99999999997</v>
      </c>
      <c r="FO47" s="165">
        <f t="shared" si="19"/>
        <v>115729.99999999999</v>
      </c>
      <c r="FP47" s="165">
        <f t="shared" si="19"/>
        <v>148958.99999999997</v>
      </c>
    </row>
    <row r="48" spans="1:172" ht="13.2" x14ac:dyDescent="0.25">
      <c r="A48" s="70" t="s">
        <v>46</v>
      </c>
      <c r="B48" s="59">
        <f t="shared" ref="B48:AK48" si="20">+B22+(B27-(0.7*B31)-(0.2*B30))+(0.4*(B24-B25))+(0.1*(B37-B38))+(0.33*B40)</f>
        <v>56836.34</v>
      </c>
      <c r="C48" s="14">
        <f t="shared" si="20"/>
        <v>56645.840000000004</v>
      </c>
      <c r="D48" s="14">
        <f t="shared" si="20"/>
        <v>59717.440000000002</v>
      </c>
      <c r="E48" s="14">
        <f t="shared" si="20"/>
        <v>54488.170000000006</v>
      </c>
      <c r="F48" s="14">
        <f t="shared" si="20"/>
        <v>61543.73</v>
      </c>
      <c r="G48" s="14">
        <f t="shared" si="20"/>
        <v>38477.56</v>
      </c>
      <c r="H48" s="14">
        <f t="shared" si="20"/>
        <v>35104.49</v>
      </c>
      <c r="I48" s="14">
        <f t="shared" si="20"/>
        <v>46546.299999999996</v>
      </c>
      <c r="J48" s="14">
        <f t="shared" si="20"/>
        <v>36177.090000000004</v>
      </c>
      <c r="K48" s="14">
        <f t="shared" si="20"/>
        <v>39661.089999999997</v>
      </c>
      <c r="L48" s="14">
        <f t="shared" si="20"/>
        <v>50820.61</v>
      </c>
      <c r="M48" s="14">
        <f t="shared" si="20"/>
        <v>43578.560000000005</v>
      </c>
      <c r="N48" s="14">
        <f t="shared" si="20"/>
        <v>41125.119999999995</v>
      </c>
      <c r="O48" s="14">
        <f t="shared" si="20"/>
        <v>38136.33</v>
      </c>
      <c r="P48" s="14">
        <f t="shared" si="20"/>
        <v>70871.95</v>
      </c>
      <c r="Q48" s="14">
        <f t="shared" si="20"/>
        <v>44388.549999999996</v>
      </c>
      <c r="R48" s="14">
        <f t="shared" si="20"/>
        <v>59458.65</v>
      </c>
      <c r="S48" s="14">
        <f t="shared" si="20"/>
        <v>49303.209999999992</v>
      </c>
      <c r="T48" s="14">
        <f t="shared" si="20"/>
        <v>51930.14</v>
      </c>
      <c r="U48" s="14">
        <f t="shared" si="20"/>
        <v>75221.329999999987</v>
      </c>
      <c r="V48" s="14">
        <f t="shared" si="20"/>
        <v>50058.509999999987</v>
      </c>
      <c r="W48" s="14">
        <f t="shared" si="20"/>
        <v>55244.700000000004</v>
      </c>
      <c r="X48" s="14">
        <f t="shared" si="20"/>
        <v>54546.799999999996</v>
      </c>
      <c r="Y48" s="14">
        <f t="shared" si="20"/>
        <v>62541.53</v>
      </c>
      <c r="Z48" s="14">
        <f t="shared" si="20"/>
        <v>45353.62</v>
      </c>
      <c r="AA48" s="14">
        <f t="shared" si="20"/>
        <v>48255.12999999999</v>
      </c>
      <c r="AB48" s="14">
        <f t="shared" si="20"/>
        <v>51283.350000000006</v>
      </c>
      <c r="AC48" s="14">
        <f t="shared" si="20"/>
        <v>65559.58</v>
      </c>
      <c r="AD48" s="14">
        <f t="shared" si="20"/>
        <v>11007.19</v>
      </c>
      <c r="AE48" s="14">
        <f t="shared" si="20"/>
        <v>54325.580000000009</v>
      </c>
      <c r="AF48" s="14">
        <f t="shared" si="20"/>
        <v>64528.170000000006</v>
      </c>
      <c r="AG48" s="14">
        <f t="shared" si="20"/>
        <v>59110.39</v>
      </c>
      <c r="AH48" s="14">
        <f t="shared" si="20"/>
        <v>61156.73</v>
      </c>
      <c r="AI48" s="14">
        <f t="shared" si="20"/>
        <v>72152.62</v>
      </c>
      <c r="AJ48" s="14">
        <f t="shared" si="20"/>
        <v>61448.159999999996</v>
      </c>
      <c r="AK48" s="14">
        <f t="shared" si="20"/>
        <v>69227.460000000006</v>
      </c>
      <c r="AL48" s="14">
        <f t="shared" ref="AL48:CW48" si="21">+(0.8*AL22)+(AL27-(0.7*AL31)-(0.2*AL30))+(0.4*(AL24-AL25))+(0.1*(AL37-AL38))+(0.33*AL40)</f>
        <v>51129.320000000007</v>
      </c>
      <c r="AM48" s="14">
        <f t="shared" si="21"/>
        <v>56361.55</v>
      </c>
      <c r="AN48" s="14">
        <f t="shared" si="21"/>
        <v>54475.71</v>
      </c>
      <c r="AO48" s="14">
        <f t="shared" si="21"/>
        <v>122584.97</v>
      </c>
      <c r="AP48" s="14">
        <f t="shared" si="21"/>
        <v>63423.399999999994</v>
      </c>
      <c r="AQ48" s="14">
        <f t="shared" si="21"/>
        <v>109558.7</v>
      </c>
      <c r="AR48" s="14">
        <f t="shared" si="21"/>
        <v>61047.700000000004</v>
      </c>
      <c r="AS48" s="14">
        <f t="shared" si="21"/>
        <v>55221.25</v>
      </c>
      <c r="AT48" s="14">
        <f t="shared" si="21"/>
        <v>55361.960000000006</v>
      </c>
      <c r="AU48" s="14">
        <f t="shared" si="21"/>
        <v>57594.71</v>
      </c>
      <c r="AV48" s="14">
        <f t="shared" si="21"/>
        <v>56969.090000000004</v>
      </c>
      <c r="AW48" s="14">
        <f t="shared" si="21"/>
        <v>74888.310000000012</v>
      </c>
      <c r="AX48" s="14">
        <f t="shared" si="21"/>
        <v>52505.549999999996</v>
      </c>
      <c r="AY48" s="14">
        <f t="shared" si="21"/>
        <v>74622.33</v>
      </c>
      <c r="AZ48" s="14">
        <f t="shared" si="21"/>
        <v>62552.91</v>
      </c>
      <c r="BA48" s="14">
        <f t="shared" si="21"/>
        <v>60007.139999999992</v>
      </c>
      <c r="BB48" s="14">
        <f t="shared" si="21"/>
        <v>65502.6</v>
      </c>
      <c r="BC48" s="14">
        <f t="shared" si="21"/>
        <v>76230.850000000006</v>
      </c>
      <c r="BD48" s="14">
        <f t="shared" si="21"/>
        <v>60232.510000000009</v>
      </c>
      <c r="BE48" s="14">
        <f t="shared" si="21"/>
        <v>66424.97</v>
      </c>
      <c r="BF48" s="14">
        <f t="shared" si="21"/>
        <v>72538.290000000008</v>
      </c>
      <c r="BG48" s="14">
        <f t="shared" si="21"/>
        <v>77646.100000000006</v>
      </c>
      <c r="BH48" s="14">
        <f t="shared" si="21"/>
        <v>75401.760000000009</v>
      </c>
      <c r="BI48" s="14">
        <f t="shared" si="21"/>
        <v>90348.389999999985</v>
      </c>
      <c r="BJ48" s="14">
        <f t="shared" si="21"/>
        <v>61141.87999999999</v>
      </c>
      <c r="BK48" s="14">
        <f t="shared" si="21"/>
        <v>58227.67</v>
      </c>
      <c r="BL48" s="14">
        <f t="shared" si="21"/>
        <v>61277.450000000004</v>
      </c>
      <c r="BM48" s="14">
        <f t="shared" si="21"/>
        <v>64046.25</v>
      </c>
      <c r="BN48" s="14">
        <f t="shared" si="21"/>
        <v>73360.779999999984</v>
      </c>
      <c r="BO48" s="14">
        <f t="shared" si="21"/>
        <v>88495.709999999992</v>
      </c>
      <c r="BP48" s="14">
        <f t="shared" si="21"/>
        <v>71546.52</v>
      </c>
      <c r="BQ48" s="14">
        <f t="shared" si="21"/>
        <v>74438.05</v>
      </c>
      <c r="BR48" s="14">
        <f t="shared" si="21"/>
        <v>67126.02</v>
      </c>
      <c r="BS48" s="14">
        <f t="shared" si="21"/>
        <v>79341.890000000014</v>
      </c>
      <c r="BT48" s="14">
        <f t="shared" si="21"/>
        <v>89698.19</v>
      </c>
      <c r="BU48" s="14">
        <f t="shared" si="21"/>
        <v>77268.11</v>
      </c>
      <c r="BV48" s="14">
        <f t="shared" si="21"/>
        <v>62384.12</v>
      </c>
      <c r="BW48" s="14">
        <f t="shared" si="21"/>
        <v>65722.640000000014</v>
      </c>
      <c r="BX48" s="14">
        <f t="shared" si="21"/>
        <v>82370.50999999998</v>
      </c>
      <c r="BY48" s="14">
        <f t="shared" si="21"/>
        <v>92550.53</v>
      </c>
      <c r="BZ48" s="14">
        <f t="shared" si="21"/>
        <v>95479.569999999992</v>
      </c>
      <c r="CA48" s="14">
        <f t="shared" si="21"/>
        <v>71891.380000000019</v>
      </c>
      <c r="CB48" s="14">
        <f t="shared" si="21"/>
        <v>92457.49</v>
      </c>
      <c r="CC48" s="14">
        <f t="shared" si="21"/>
        <v>81194.58</v>
      </c>
      <c r="CD48" s="14">
        <f t="shared" si="21"/>
        <v>75600.73000000001</v>
      </c>
      <c r="CE48" s="14">
        <f t="shared" si="21"/>
        <v>82407.000000000015</v>
      </c>
      <c r="CF48" s="14">
        <f t="shared" si="21"/>
        <v>101214.24</v>
      </c>
      <c r="CG48" s="14">
        <f t="shared" si="21"/>
        <v>66233.700000000012</v>
      </c>
      <c r="CH48" s="43">
        <f t="shared" si="21"/>
        <v>82217.160000000018</v>
      </c>
      <c r="CI48" s="14">
        <f t="shared" si="21"/>
        <v>56960.360000000008</v>
      </c>
      <c r="CJ48" s="14">
        <f t="shared" si="21"/>
        <v>64613.440000000002</v>
      </c>
      <c r="CK48" s="14">
        <f t="shared" si="21"/>
        <v>60225.31</v>
      </c>
      <c r="CL48" s="14">
        <f t="shared" si="21"/>
        <v>70018.349999999991</v>
      </c>
      <c r="CM48" s="14">
        <f t="shared" si="21"/>
        <v>70978.040000000008</v>
      </c>
      <c r="CN48" s="14">
        <f t="shared" si="21"/>
        <v>68033.979999999981</v>
      </c>
      <c r="CO48" s="14">
        <f t="shared" si="21"/>
        <v>69694.59</v>
      </c>
      <c r="CP48" s="14">
        <f t="shared" si="21"/>
        <v>67271.25</v>
      </c>
      <c r="CQ48" s="14">
        <f t="shared" si="21"/>
        <v>85051.900000000009</v>
      </c>
      <c r="CR48" s="14">
        <f t="shared" si="21"/>
        <v>67852.77</v>
      </c>
      <c r="CS48" s="84">
        <f t="shared" si="21"/>
        <v>77327.22</v>
      </c>
      <c r="CT48" s="95">
        <f t="shared" si="21"/>
        <v>56805.58</v>
      </c>
      <c r="CU48" s="14">
        <f t="shared" si="21"/>
        <v>73289.27</v>
      </c>
      <c r="CV48" s="14">
        <f t="shared" si="21"/>
        <v>61972.869999999995</v>
      </c>
      <c r="CW48" s="14">
        <f t="shared" si="21"/>
        <v>92675.03</v>
      </c>
      <c r="CX48" s="14">
        <f t="shared" ref="CX48:DQ48" si="22">+(0.8*CX22)+(CX27-(0.7*CX31)-(0.2*CX30))+(0.4*(CX24-CX25))+(0.1*(CX37-CX38))+(0.33*CX40)</f>
        <v>79194.209999999992</v>
      </c>
      <c r="CY48" s="14">
        <f t="shared" si="22"/>
        <v>78292.670000000013</v>
      </c>
      <c r="CZ48" s="14">
        <f t="shared" si="22"/>
        <v>124468.64</v>
      </c>
      <c r="DA48" s="14">
        <f t="shared" si="22"/>
        <v>78285.850000000006</v>
      </c>
      <c r="DB48" s="14">
        <f t="shared" si="22"/>
        <v>103623.22999999998</v>
      </c>
      <c r="DC48" s="14">
        <f t="shared" si="22"/>
        <v>96951.84</v>
      </c>
      <c r="DD48" s="14">
        <f t="shared" si="22"/>
        <v>98601.94</v>
      </c>
      <c r="DE48" s="104">
        <f t="shared" si="22"/>
        <v>103614.52000000002</v>
      </c>
      <c r="DF48" s="59">
        <f t="shared" si="22"/>
        <v>69691.239999999991</v>
      </c>
      <c r="DG48" s="14">
        <f t="shared" si="22"/>
        <v>57799.02</v>
      </c>
      <c r="DH48" s="14">
        <f t="shared" si="22"/>
        <v>76855.61</v>
      </c>
      <c r="DI48" s="14">
        <f t="shared" si="22"/>
        <v>74184.399999999994</v>
      </c>
      <c r="DJ48" s="14">
        <f t="shared" si="22"/>
        <v>70219.320000000007</v>
      </c>
      <c r="DK48" s="14">
        <f t="shared" si="22"/>
        <v>91092.260000000009</v>
      </c>
      <c r="DL48" s="14">
        <f t="shared" si="22"/>
        <v>71438.470000000016</v>
      </c>
      <c r="DM48" s="14">
        <f t="shared" si="22"/>
        <v>70778.86</v>
      </c>
      <c r="DN48" s="14">
        <f t="shared" si="22"/>
        <v>64834.820000000007</v>
      </c>
      <c r="DO48" s="14">
        <f t="shared" si="22"/>
        <v>81696.01999999999</v>
      </c>
      <c r="DP48" s="14">
        <f t="shared" si="22"/>
        <v>69558.62000000001</v>
      </c>
      <c r="DQ48" s="104">
        <f t="shared" si="22"/>
        <v>76874.3</v>
      </c>
      <c r="DR48" s="163">
        <f t="shared" ref="DR48:FP48" si="23">(+(0.8*DR22)+(DR27-(0.7*DR31)-(0.2*DR30))+(0.4*(DR24-DR25))+(0.1*(DR37-DR38))+(0.33*DR40))*1000</f>
        <v>75856.000000000015</v>
      </c>
      <c r="DS48" s="163">
        <f t="shared" si="23"/>
        <v>69020</v>
      </c>
      <c r="DT48" s="163">
        <f t="shared" si="23"/>
        <v>82272</v>
      </c>
      <c r="DU48" s="163">
        <f t="shared" si="23"/>
        <v>71750.999999999985</v>
      </c>
      <c r="DV48" s="163">
        <f t="shared" si="23"/>
        <v>82791</v>
      </c>
      <c r="DW48" s="163">
        <f t="shared" si="23"/>
        <v>67170</v>
      </c>
      <c r="DX48" s="163">
        <f t="shared" si="23"/>
        <v>76431</v>
      </c>
      <c r="DY48" s="163">
        <f t="shared" si="23"/>
        <v>79533.999999999985</v>
      </c>
      <c r="DZ48" s="163">
        <f t="shared" si="23"/>
        <v>79635.000000000015</v>
      </c>
      <c r="EA48" s="163">
        <f t="shared" si="23"/>
        <v>94765.000000000015</v>
      </c>
      <c r="EB48" s="163">
        <f t="shared" si="23"/>
        <v>76676</v>
      </c>
      <c r="EC48" s="165">
        <f t="shared" si="23"/>
        <v>93296.999999999985</v>
      </c>
      <c r="ED48" s="245">
        <f t="shared" si="23"/>
        <v>1152267.9999999998</v>
      </c>
      <c r="EE48" s="245">
        <f t="shared" si="23"/>
        <v>1119092</v>
      </c>
      <c r="EF48" s="245">
        <f t="shared" si="23"/>
        <v>2192168</v>
      </c>
      <c r="EG48" s="165">
        <f t="shared" si="23"/>
        <v>83005</v>
      </c>
      <c r="EH48" s="21">
        <f t="shared" si="23"/>
        <v>83399</v>
      </c>
      <c r="EI48" s="188">
        <f t="shared" si="23"/>
        <v>76768.999999999985</v>
      </c>
      <c r="EJ48" s="21">
        <f t="shared" si="23"/>
        <v>78875.000000000015</v>
      </c>
      <c r="EK48" s="196">
        <f t="shared" si="23"/>
        <v>91457</v>
      </c>
      <c r="EL48" s="196">
        <f t="shared" si="23"/>
        <v>90569</v>
      </c>
      <c r="EM48" s="196">
        <f t="shared" si="23"/>
        <v>84855.000000000015</v>
      </c>
      <c r="EN48" s="196">
        <f t="shared" si="23"/>
        <v>100538.00000000001</v>
      </c>
      <c r="EO48" s="196">
        <f t="shared" si="23"/>
        <v>105381.00000000001</v>
      </c>
      <c r="EP48" s="196">
        <f t="shared" si="23"/>
        <v>93657</v>
      </c>
      <c r="EQ48" s="196">
        <f t="shared" si="23"/>
        <v>92409</v>
      </c>
      <c r="ER48" s="196">
        <f t="shared" si="23"/>
        <v>171354</v>
      </c>
      <c r="ES48" s="165">
        <f t="shared" si="23"/>
        <v>82564</v>
      </c>
      <c r="ET48" s="203">
        <f>(+(0.8*ET22)+(ET27-(0.7*ET31)-(0.2*ET30))+(0.4*(ET24-ET25))+(0.1*(ET37-ET38))+(0.33*ET40))*1000</f>
        <v>81275</v>
      </c>
      <c r="EU48" s="203">
        <f t="shared" si="23"/>
        <v>79598</v>
      </c>
      <c r="EV48" s="21">
        <f t="shared" si="23"/>
        <v>87598.999999999985</v>
      </c>
      <c r="EW48" s="188">
        <f t="shared" si="23"/>
        <v>95939</v>
      </c>
      <c r="EX48" s="21">
        <f t="shared" si="23"/>
        <v>106543</v>
      </c>
      <c r="EY48" s="57">
        <f t="shared" si="23"/>
        <v>99654.000000000015</v>
      </c>
      <c r="EZ48" s="188">
        <f t="shared" si="23"/>
        <v>99555</v>
      </c>
      <c r="FA48" s="21">
        <f t="shared" si="23"/>
        <v>89152.000000000015</v>
      </c>
      <c r="FB48" s="21">
        <f t="shared" si="23"/>
        <v>96246.999999999985</v>
      </c>
      <c r="FC48" s="57">
        <f t="shared" si="23"/>
        <v>86847.000000000015</v>
      </c>
      <c r="FD48" s="207">
        <f t="shared" si="23"/>
        <v>114119</v>
      </c>
      <c r="FE48" s="165">
        <f t="shared" si="23"/>
        <v>100345.00000000001</v>
      </c>
      <c r="FF48" s="165">
        <f t="shared" si="23"/>
        <v>82375.000000000015</v>
      </c>
      <c r="FG48" s="165">
        <f t="shared" si="23"/>
        <v>331135</v>
      </c>
      <c r="FH48" s="165">
        <f t="shared" si="23"/>
        <v>110792.99999999999</v>
      </c>
      <c r="FI48" s="165">
        <f t="shared" si="23"/>
        <v>385372</v>
      </c>
      <c r="FJ48" s="165">
        <f t="shared" si="23"/>
        <v>118311.00000000001</v>
      </c>
      <c r="FK48" s="165">
        <f t="shared" si="23"/>
        <v>151007.00000000003</v>
      </c>
      <c r="FL48" s="165">
        <f t="shared" si="23"/>
        <v>143091.99999999997</v>
      </c>
      <c r="FM48" s="165">
        <f t="shared" si="23"/>
        <v>118934</v>
      </c>
      <c r="FN48" s="165">
        <f t="shared" si="23"/>
        <v>143135</v>
      </c>
      <c r="FO48" s="165">
        <f t="shared" si="23"/>
        <v>383490.00000000006</v>
      </c>
      <c r="FP48" s="165">
        <f t="shared" si="23"/>
        <v>124179.00000000001</v>
      </c>
    </row>
    <row r="49" spans="1:172" ht="13.2" x14ac:dyDescent="0.25">
      <c r="A49" s="70" t="s">
        <v>47</v>
      </c>
      <c r="B49" s="59">
        <f t="shared" ref="B49:BM49" si="24">B11+B13+B20+B25+(0.33*B40)</f>
        <v>55745.14</v>
      </c>
      <c r="C49" s="14">
        <f t="shared" si="24"/>
        <v>28081.14</v>
      </c>
      <c r="D49" s="14">
        <f t="shared" si="24"/>
        <v>64332.94</v>
      </c>
      <c r="E49" s="14">
        <f t="shared" si="24"/>
        <v>35950.07</v>
      </c>
      <c r="F49" s="14">
        <f t="shared" si="24"/>
        <v>48831.73</v>
      </c>
      <c r="G49" s="14">
        <f t="shared" si="24"/>
        <v>40165.56</v>
      </c>
      <c r="H49" s="14">
        <f t="shared" si="24"/>
        <v>27818.99</v>
      </c>
      <c r="I49" s="14">
        <f t="shared" si="24"/>
        <v>39391.599999999999</v>
      </c>
      <c r="J49" s="14">
        <f t="shared" si="24"/>
        <v>38640.089999999997</v>
      </c>
      <c r="K49" s="14">
        <f t="shared" si="24"/>
        <v>75006.09</v>
      </c>
      <c r="L49" s="14">
        <f t="shared" si="24"/>
        <v>56686.11</v>
      </c>
      <c r="M49" s="14">
        <f t="shared" si="24"/>
        <v>61964.160000000003</v>
      </c>
      <c r="N49" s="14">
        <f t="shared" si="24"/>
        <v>36780.32</v>
      </c>
      <c r="O49" s="14">
        <f t="shared" si="24"/>
        <v>37214.730000000003</v>
      </c>
      <c r="P49" s="14">
        <f t="shared" si="24"/>
        <v>46270.05</v>
      </c>
      <c r="Q49" s="14">
        <f t="shared" si="24"/>
        <v>44003.45</v>
      </c>
      <c r="R49" s="14">
        <f t="shared" si="24"/>
        <v>77655.149999999994</v>
      </c>
      <c r="S49" s="14">
        <f t="shared" si="24"/>
        <v>46734.21</v>
      </c>
      <c r="T49" s="14">
        <f t="shared" si="24"/>
        <v>42320.04</v>
      </c>
      <c r="U49" s="14">
        <f t="shared" si="24"/>
        <v>59037.43</v>
      </c>
      <c r="V49" s="14">
        <f t="shared" si="24"/>
        <v>54703.71</v>
      </c>
      <c r="W49" s="14">
        <f t="shared" si="24"/>
        <v>85462.8</v>
      </c>
      <c r="X49" s="14">
        <f t="shared" si="24"/>
        <v>69461.3</v>
      </c>
      <c r="Y49" s="14">
        <f t="shared" si="24"/>
        <v>25472.13</v>
      </c>
      <c r="Z49" s="14">
        <f t="shared" si="24"/>
        <v>37279.42</v>
      </c>
      <c r="AA49" s="14">
        <f t="shared" si="24"/>
        <v>28347.63</v>
      </c>
      <c r="AB49" s="14">
        <f t="shared" si="24"/>
        <v>45506.35</v>
      </c>
      <c r="AC49" s="14">
        <f t="shared" si="24"/>
        <v>58406.48</v>
      </c>
      <c r="AD49" s="14">
        <f t="shared" si="24"/>
        <v>20455.189999999999</v>
      </c>
      <c r="AE49" s="14">
        <f t="shared" si="24"/>
        <v>46975.18</v>
      </c>
      <c r="AF49" s="14">
        <f t="shared" si="24"/>
        <v>95952.47</v>
      </c>
      <c r="AG49" s="14">
        <f t="shared" si="24"/>
        <v>40245.19</v>
      </c>
      <c r="AH49" s="14">
        <f t="shared" si="24"/>
        <v>52988.63</v>
      </c>
      <c r="AI49" s="14">
        <f t="shared" si="24"/>
        <v>44660.82</v>
      </c>
      <c r="AJ49" s="14">
        <f t="shared" si="24"/>
        <v>77931.759999999995</v>
      </c>
      <c r="AK49" s="14">
        <f t="shared" si="24"/>
        <v>42693.16</v>
      </c>
      <c r="AL49" s="14">
        <f t="shared" si="24"/>
        <v>35220.120000000003</v>
      </c>
      <c r="AM49" s="14">
        <f t="shared" si="24"/>
        <v>47312.15</v>
      </c>
      <c r="AN49" s="14">
        <f t="shared" si="24"/>
        <v>53766.81</v>
      </c>
      <c r="AO49" s="14">
        <f t="shared" si="24"/>
        <v>65350.67</v>
      </c>
      <c r="AP49" s="14">
        <f t="shared" si="24"/>
        <v>56030.8</v>
      </c>
      <c r="AQ49" s="14">
        <f t="shared" si="24"/>
        <v>54046.2</v>
      </c>
      <c r="AR49" s="14">
        <f t="shared" si="24"/>
        <v>40501</v>
      </c>
      <c r="AS49" s="14">
        <f t="shared" si="24"/>
        <v>56745.75</v>
      </c>
      <c r="AT49" s="14">
        <f t="shared" si="24"/>
        <v>50316.36</v>
      </c>
      <c r="AU49" s="14">
        <f t="shared" si="24"/>
        <v>58681.21</v>
      </c>
      <c r="AV49" s="14">
        <f t="shared" si="24"/>
        <v>66327.19</v>
      </c>
      <c r="AW49" s="14">
        <f t="shared" si="24"/>
        <v>45141.41</v>
      </c>
      <c r="AX49" s="14">
        <f t="shared" si="24"/>
        <v>47611.65</v>
      </c>
      <c r="AY49" s="14">
        <f t="shared" si="24"/>
        <v>53501.03</v>
      </c>
      <c r="AZ49" s="14">
        <f t="shared" si="24"/>
        <v>56682.71</v>
      </c>
      <c r="BA49" s="14">
        <f t="shared" si="24"/>
        <v>41769.040000000001</v>
      </c>
      <c r="BB49" s="14">
        <f t="shared" si="24"/>
        <v>47467.199999999997</v>
      </c>
      <c r="BC49" s="14">
        <f t="shared" si="24"/>
        <v>69219.850000000006</v>
      </c>
      <c r="BD49" s="14">
        <f t="shared" si="24"/>
        <v>67980.009999999995</v>
      </c>
      <c r="BE49" s="14">
        <f t="shared" si="24"/>
        <v>56302.97</v>
      </c>
      <c r="BF49" s="14">
        <f t="shared" si="24"/>
        <v>84195.99</v>
      </c>
      <c r="BG49" s="14">
        <f t="shared" si="24"/>
        <v>62082.5</v>
      </c>
      <c r="BH49" s="14">
        <f t="shared" si="24"/>
        <v>90485.16</v>
      </c>
      <c r="BI49" s="14">
        <f t="shared" si="24"/>
        <v>80168.19</v>
      </c>
      <c r="BJ49" s="14">
        <f t="shared" si="24"/>
        <v>85881.58</v>
      </c>
      <c r="BK49" s="14">
        <f t="shared" si="24"/>
        <v>42178.57</v>
      </c>
      <c r="BL49" s="14">
        <f t="shared" si="24"/>
        <v>49716.65</v>
      </c>
      <c r="BM49" s="14">
        <f t="shared" si="24"/>
        <v>86201.25</v>
      </c>
      <c r="BN49" s="14">
        <f t="shared" ref="BN49:DQ49" si="25">BN11+BN13+BN20+BN25+(0.33*BN40)</f>
        <v>74310.179999999993</v>
      </c>
      <c r="BO49" s="14">
        <f t="shared" si="25"/>
        <v>57727.11</v>
      </c>
      <c r="BP49" s="14">
        <f t="shared" si="25"/>
        <v>97984.22</v>
      </c>
      <c r="BQ49" s="14">
        <f t="shared" si="25"/>
        <v>84475.45</v>
      </c>
      <c r="BR49" s="14">
        <f t="shared" si="25"/>
        <v>100498.62</v>
      </c>
      <c r="BS49" s="14">
        <f t="shared" si="25"/>
        <v>98170.39</v>
      </c>
      <c r="BT49" s="14">
        <f t="shared" si="25"/>
        <v>94274.49</v>
      </c>
      <c r="BU49" s="14">
        <f t="shared" si="25"/>
        <v>72089.210000000006</v>
      </c>
      <c r="BV49" s="14">
        <f t="shared" si="25"/>
        <v>51669.72</v>
      </c>
      <c r="BW49" s="14">
        <f t="shared" si="25"/>
        <v>92702.34</v>
      </c>
      <c r="BX49" s="14">
        <f t="shared" si="25"/>
        <v>121801.01</v>
      </c>
      <c r="BY49" s="14">
        <f t="shared" si="25"/>
        <v>72466.429999999993</v>
      </c>
      <c r="BZ49" s="14">
        <f t="shared" si="25"/>
        <v>80297.97</v>
      </c>
      <c r="CA49" s="14">
        <f t="shared" si="25"/>
        <v>104450.58</v>
      </c>
      <c r="CB49" s="14">
        <f t="shared" si="25"/>
        <v>136800.69</v>
      </c>
      <c r="CC49" s="14">
        <f t="shared" si="25"/>
        <v>128769.08</v>
      </c>
      <c r="CD49" s="14">
        <f t="shared" si="25"/>
        <v>113683.33</v>
      </c>
      <c r="CE49" s="14">
        <f t="shared" si="25"/>
        <v>117500.6</v>
      </c>
      <c r="CF49" s="14">
        <f t="shared" si="25"/>
        <v>91905.54</v>
      </c>
      <c r="CG49" s="14">
        <f t="shared" si="25"/>
        <v>83793.3</v>
      </c>
      <c r="CH49" s="43">
        <f t="shared" si="25"/>
        <v>87940.86</v>
      </c>
      <c r="CI49" s="14">
        <f t="shared" si="25"/>
        <v>72057.66</v>
      </c>
      <c r="CJ49" s="14">
        <f t="shared" si="25"/>
        <v>98295.24</v>
      </c>
      <c r="CK49" s="14">
        <f t="shared" si="25"/>
        <v>80275.710000000006</v>
      </c>
      <c r="CL49" s="14">
        <f t="shared" si="25"/>
        <v>68039.95</v>
      </c>
      <c r="CM49" s="14">
        <f t="shared" si="25"/>
        <v>94482.14</v>
      </c>
      <c r="CN49" s="14">
        <f t="shared" si="25"/>
        <v>113513.68</v>
      </c>
      <c r="CO49" s="14">
        <f t="shared" si="25"/>
        <v>111809.89</v>
      </c>
      <c r="CP49" s="14">
        <f t="shared" si="25"/>
        <v>77876.850000000006</v>
      </c>
      <c r="CQ49" s="14">
        <f t="shared" si="25"/>
        <v>99683</v>
      </c>
      <c r="CR49" s="14">
        <f t="shared" si="25"/>
        <v>120367.97</v>
      </c>
      <c r="CS49" s="84">
        <f t="shared" si="25"/>
        <v>103710.52</v>
      </c>
      <c r="CT49" s="95">
        <f t="shared" si="25"/>
        <v>86377.78</v>
      </c>
      <c r="CU49" s="14">
        <f t="shared" si="25"/>
        <v>114229.97</v>
      </c>
      <c r="CV49" s="14">
        <f t="shared" si="25"/>
        <v>98457.67</v>
      </c>
      <c r="CW49" s="14">
        <f t="shared" si="25"/>
        <v>98651.83</v>
      </c>
      <c r="CX49" s="14">
        <f t="shared" si="25"/>
        <v>135314.60999999999</v>
      </c>
      <c r="CY49" s="14">
        <f t="shared" si="25"/>
        <v>115934.07</v>
      </c>
      <c r="CZ49" s="14">
        <f t="shared" si="25"/>
        <v>154606.34</v>
      </c>
      <c r="DA49" s="14">
        <f t="shared" si="25"/>
        <v>158765.75</v>
      </c>
      <c r="DB49" s="14">
        <f t="shared" si="25"/>
        <v>115675.23</v>
      </c>
      <c r="DC49" s="14">
        <f t="shared" si="25"/>
        <v>128930.94</v>
      </c>
      <c r="DD49" s="14">
        <f t="shared" si="25"/>
        <v>119916.04</v>
      </c>
      <c r="DE49" s="104">
        <f t="shared" si="25"/>
        <v>93128.52</v>
      </c>
      <c r="DF49" s="59">
        <f t="shared" si="25"/>
        <v>83667.039999999994</v>
      </c>
      <c r="DG49" s="14">
        <f t="shared" si="25"/>
        <v>71349.42</v>
      </c>
      <c r="DH49" s="14">
        <f t="shared" si="25"/>
        <v>63495.71</v>
      </c>
      <c r="DI49" s="14">
        <f t="shared" si="25"/>
        <v>61245.7</v>
      </c>
      <c r="DJ49" s="14">
        <f t="shared" si="25"/>
        <v>42713.52</v>
      </c>
      <c r="DK49" s="14">
        <f t="shared" si="25"/>
        <v>86565.36</v>
      </c>
      <c r="DL49" s="14">
        <f t="shared" si="25"/>
        <v>83103.070000000007</v>
      </c>
      <c r="DM49" s="14">
        <f t="shared" si="25"/>
        <v>77288.259999999995</v>
      </c>
      <c r="DN49" s="14">
        <f t="shared" si="25"/>
        <v>96815.42</v>
      </c>
      <c r="DO49" s="14">
        <f t="shared" si="25"/>
        <v>95866.22</v>
      </c>
      <c r="DP49" s="14">
        <f t="shared" si="25"/>
        <v>65684.22</v>
      </c>
      <c r="DQ49" s="104">
        <f t="shared" si="25"/>
        <v>55998.6</v>
      </c>
      <c r="DR49" s="163">
        <f t="shared" ref="DR49:EQ49" si="26">(DR11+DR13+DR20+DR25+(0.33*DR40))*1000</f>
        <v>92265.999999999985</v>
      </c>
      <c r="DS49" s="163">
        <f t="shared" si="26"/>
        <v>106730</v>
      </c>
      <c r="DT49" s="163">
        <f t="shared" si="26"/>
        <v>100532.00000000001</v>
      </c>
      <c r="DU49" s="163">
        <f t="shared" si="26"/>
        <v>92030.999999999985</v>
      </c>
      <c r="DV49" s="163">
        <f t="shared" si="26"/>
        <v>109830.99999999999</v>
      </c>
      <c r="DW49" s="163">
        <f t="shared" si="26"/>
        <v>146630</v>
      </c>
      <c r="DX49" s="163">
        <f t="shared" si="26"/>
        <v>122031</v>
      </c>
      <c r="DY49" s="163">
        <f t="shared" si="26"/>
        <v>104693.99999999999</v>
      </c>
      <c r="DZ49" s="163">
        <f t="shared" si="26"/>
        <v>106995</v>
      </c>
      <c r="EA49" s="163">
        <f t="shared" si="26"/>
        <v>99455.000000000015</v>
      </c>
      <c r="EB49" s="163">
        <f t="shared" si="26"/>
        <v>102926</v>
      </c>
      <c r="EC49" s="165">
        <f t="shared" si="26"/>
        <v>118926.99999999999</v>
      </c>
      <c r="ED49" s="245">
        <f t="shared" si="26"/>
        <v>1381308</v>
      </c>
      <c r="EE49" s="245">
        <f t="shared" si="26"/>
        <v>1454411.9999999998</v>
      </c>
      <c r="EF49" s="245">
        <f t="shared" si="26"/>
        <v>1478538.0000000002</v>
      </c>
      <c r="EG49" s="165">
        <f t="shared" si="26"/>
        <v>114995</v>
      </c>
      <c r="EH49" s="21">
        <f t="shared" si="26"/>
        <v>100929</v>
      </c>
      <c r="EI49" s="188">
        <f t="shared" si="26"/>
        <v>118229</v>
      </c>
      <c r="EJ49" s="21">
        <f t="shared" si="26"/>
        <v>84895</v>
      </c>
      <c r="EK49" s="196">
        <f t="shared" si="26"/>
        <v>117197</v>
      </c>
      <c r="EL49" s="196">
        <f t="shared" si="26"/>
        <v>112759.00000000001</v>
      </c>
      <c r="EM49" s="196">
        <f t="shared" si="26"/>
        <v>96895.000000000015</v>
      </c>
      <c r="EN49" s="196">
        <f t="shared" si="26"/>
        <v>149927.99999999997</v>
      </c>
      <c r="EO49" s="196">
        <f t="shared" si="26"/>
        <v>116161</v>
      </c>
      <c r="EP49" s="196">
        <f t="shared" si="26"/>
        <v>112226.99999999999</v>
      </c>
      <c r="EQ49" s="196">
        <f t="shared" si="26"/>
        <v>148629.00000000003</v>
      </c>
      <c r="ER49" s="196">
        <f>(ER11+ER13+ER20+ER25+(0.33*ER40))*1000</f>
        <v>108464</v>
      </c>
      <c r="ES49" s="165">
        <f t="shared" ref="ES49" si="27">(ES11+ES13+ES20+ES25+(0.33*ES40))*1000</f>
        <v>119594</v>
      </c>
      <c r="ET49" s="203">
        <f>(ET11+ET13+ET20+ET25+(0.33*ET40))*1000</f>
        <v>124995</v>
      </c>
      <c r="EU49" s="203">
        <f>(EU11+EU13+EU20+EU25+(0.33*EU40))*1000</f>
        <v>114928</v>
      </c>
      <c r="EV49" s="21">
        <f t="shared" ref="EV49:FP49" si="28">(EV11+EV13+EV20+EV25+(0.33*EV40))*1000</f>
        <v>124929</v>
      </c>
      <c r="EW49" s="188">
        <f t="shared" si="28"/>
        <v>87788.999999999985</v>
      </c>
      <c r="EX49" s="21">
        <f t="shared" si="28"/>
        <v>150162.99999999997</v>
      </c>
      <c r="EY49" s="57">
        <f t="shared" si="28"/>
        <v>103324.00000000001</v>
      </c>
      <c r="EZ49" s="188">
        <f t="shared" si="28"/>
        <v>132795.00000000003</v>
      </c>
      <c r="FA49" s="21">
        <f t="shared" si="28"/>
        <v>124362</v>
      </c>
      <c r="FB49" s="21">
        <f t="shared" si="28"/>
        <v>85256.999999999985</v>
      </c>
      <c r="FC49" s="57">
        <f t="shared" si="28"/>
        <v>181047</v>
      </c>
      <c r="FD49" s="207">
        <f t="shared" si="28"/>
        <v>105228.99999999999</v>
      </c>
      <c r="FE49" s="165">
        <f t="shared" si="28"/>
        <v>133394.99999999997</v>
      </c>
      <c r="FF49" s="165">
        <f t="shared" si="28"/>
        <v>106995</v>
      </c>
      <c r="FG49" s="165">
        <f t="shared" si="28"/>
        <v>92195.000000000015</v>
      </c>
      <c r="FH49" s="165">
        <f t="shared" si="28"/>
        <v>125993</v>
      </c>
      <c r="FI49" s="165">
        <f t="shared" si="28"/>
        <v>118822</v>
      </c>
      <c r="FJ49" s="165">
        <f t="shared" si="28"/>
        <v>98161</v>
      </c>
      <c r="FK49" s="165">
        <f t="shared" si="28"/>
        <v>148427</v>
      </c>
      <c r="FL49" s="165">
        <f t="shared" si="28"/>
        <v>137652</v>
      </c>
      <c r="FM49" s="165">
        <f t="shared" si="28"/>
        <v>121393.99999999999</v>
      </c>
      <c r="FN49" s="165">
        <f t="shared" si="28"/>
        <v>144825</v>
      </c>
      <c r="FO49" s="165">
        <f t="shared" si="28"/>
        <v>114059.99999999999</v>
      </c>
      <c r="FP49" s="165">
        <f t="shared" si="28"/>
        <v>136619</v>
      </c>
    </row>
    <row r="50" spans="1:172" x14ac:dyDescent="0.25">
      <c r="A50" s="70"/>
      <c r="CT50" s="6"/>
      <c r="DE50" s="7"/>
      <c r="DI50" s="17"/>
      <c r="DJ50" s="17"/>
      <c r="DK50" s="17"/>
      <c r="DL50" s="17"/>
      <c r="DM50" s="17"/>
      <c r="DN50" s="17"/>
      <c r="DO50" s="17"/>
      <c r="DP50" s="17"/>
      <c r="DQ50" s="102"/>
      <c r="DR50" s="143"/>
      <c r="DS50" s="22"/>
      <c r="DT50" s="22"/>
      <c r="DU50" s="22"/>
      <c r="DV50" s="22"/>
      <c r="DW50" s="22"/>
      <c r="DX50" s="22"/>
      <c r="DY50" s="22"/>
      <c r="DZ50" s="22"/>
      <c r="EA50" s="22"/>
      <c r="EB50" s="139"/>
      <c r="EC50" s="138"/>
      <c r="ED50" s="244"/>
      <c r="EE50" s="244"/>
      <c r="EF50" s="244"/>
      <c r="EG50" s="5"/>
      <c r="EH50" s="9"/>
      <c r="EJ50" s="9"/>
      <c r="EK50" s="10"/>
      <c r="EL50" s="10"/>
      <c r="EM50" s="10"/>
      <c r="EN50" s="10"/>
      <c r="EO50" s="10"/>
      <c r="EP50" s="10"/>
      <c r="EQ50" s="10"/>
      <c r="ER50" s="10"/>
      <c r="ES50" s="5"/>
      <c r="ET50" s="8"/>
      <c r="EU50" s="8"/>
      <c r="EV50" s="9"/>
      <c r="EX50" s="9"/>
      <c r="EY50" s="213"/>
      <c r="FA50" s="9"/>
      <c r="FB50" s="9"/>
      <c r="FC50" s="213"/>
      <c r="FD50" s="221"/>
      <c r="FE50" s="5"/>
      <c r="FF50" s="8"/>
      <c r="FG50" s="8"/>
      <c r="FH50" s="9"/>
      <c r="FI50" s="9"/>
      <c r="FJ50" s="9"/>
      <c r="FK50" s="213"/>
      <c r="FM50" s="9"/>
      <c r="FN50" s="9"/>
      <c r="FO50" s="9"/>
      <c r="FP50" s="9"/>
    </row>
    <row r="51" spans="1:172" ht="13.2" x14ac:dyDescent="0.25">
      <c r="A51" s="71" t="s">
        <v>45</v>
      </c>
      <c r="B51" s="60">
        <f t="shared" ref="B51:BM53" si="29">+B47/1000</f>
        <v>54.597940000000001</v>
      </c>
      <c r="C51" s="44">
        <f t="shared" si="29"/>
        <v>53.042439999999999</v>
      </c>
      <c r="D51" s="44">
        <f t="shared" si="29"/>
        <v>64.591440000000006</v>
      </c>
      <c r="E51" s="44">
        <f t="shared" si="29"/>
        <v>55.588969999999996</v>
      </c>
      <c r="F51" s="44">
        <f t="shared" si="29"/>
        <v>60.830730000000003</v>
      </c>
      <c r="G51" s="44">
        <f t="shared" si="29"/>
        <v>46.98856</v>
      </c>
      <c r="H51" s="44">
        <f t="shared" si="29"/>
        <v>44.70149</v>
      </c>
      <c r="I51" s="44">
        <f t="shared" si="29"/>
        <v>57.216900000000003</v>
      </c>
      <c r="J51" s="44">
        <f t="shared" si="29"/>
        <v>52.057089999999995</v>
      </c>
      <c r="K51" s="44">
        <f t="shared" si="29"/>
        <v>60.091090000000001</v>
      </c>
      <c r="L51" s="44">
        <f t="shared" si="29"/>
        <v>55.540610000000001</v>
      </c>
      <c r="M51" s="44">
        <f t="shared" si="29"/>
        <v>64.694760000000002</v>
      </c>
      <c r="N51" s="44">
        <f t="shared" si="29"/>
        <v>43.710520000000002</v>
      </c>
      <c r="O51" s="44">
        <f t="shared" si="29"/>
        <v>47.784130000000005</v>
      </c>
      <c r="P51" s="44">
        <f t="shared" si="29"/>
        <v>48.520150000000008</v>
      </c>
      <c r="Q51" s="44">
        <f t="shared" si="29"/>
        <v>53.660350000000001</v>
      </c>
      <c r="R51" s="44">
        <f t="shared" si="29"/>
        <v>67.369649999999993</v>
      </c>
      <c r="S51" s="44">
        <f t="shared" si="29"/>
        <v>56.464210000000008</v>
      </c>
      <c r="T51" s="44">
        <f t="shared" si="29"/>
        <v>67.213940000000008</v>
      </c>
      <c r="U51" s="44">
        <f t="shared" si="29"/>
        <v>75.047529999999981</v>
      </c>
      <c r="V51" s="44">
        <f t="shared" si="29"/>
        <v>68.217910000000003</v>
      </c>
      <c r="W51" s="44">
        <f t="shared" si="29"/>
        <v>74.700900000000019</v>
      </c>
      <c r="X51" s="44">
        <f t="shared" si="29"/>
        <v>80.250799999999984</v>
      </c>
      <c r="Y51" s="44">
        <f t="shared" si="29"/>
        <v>56.067730000000005</v>
      </c>
      <c r="Z51" s="44">
        <f t="shared" si="29"/>
        <v>55.023220000000002</v>
      </c>
      <c r="AA51" s="44">
        <f t="shared" si="29"/>
        <v>43.368130000000001</v>
      </c>
      <c r="AB51" s="44">
        <f t="shared" si="29"/>
        <v>46.856349999999992</v>
      </c>
      <c r="AC51" s="44">
        <f t="shared" si="29"/>
        <v>59.403380000000006</v>
      </c>
      <c r="AD51" s="44">
        <f t="shared" si="29"/>
        <v>10.24919</v>
      </c>
      <c r="AE51" s="44">
        <f t="shared" si="29"/>
        <v>57.03078</v>
      </c>
      <c r="AF51" s="44">
        <f t="shared" si="29"/>
        <v>69.117770000000021</v>
      </c>
      <c r="AG51" s="44">
        <f t="shared" si="29"/>
        <v>81.175989999999999</v>
      </c>
      <c r="AH51" s="44">
        <f t="shared" si="29"/>
        <v>59.635529999999989</v>
      </c>
      <c r="AI51" s="44">
        <f t="shared" si="29"/>
        <v>79.662019999999998</v>
      </c>
      <c r="AJ51" s="44">
        <f t="shared" si="29"/>
        <v>79.73035999999999</v>
      </c>
      <c r="AK51" s="44">
        <f t="shared" si="29"/>
        <v>73.831860000000006</v>
      </c>
      <c r="AL51" s="44">
        <f t="shared" si="29"/>
        <v>49.97992</v>
      </c>
      <c r="AM51" s="44">
        <f t="shared" si="29"/>
        <v>65.502750000000006</v>
      </c>
      <c r="AN51" s="44">
        <f t="shared" si="29"/>
        <v>66.171909999999997</v>
      </c>
      <c r="AO51" s="44">
        <f t="shared" si="29"/>
        <v>65.295369999999991</v>
      </c>
      <c r="AP51" s="44">
        <f t="shared" si="29"/>
        <v>74.810199999999995</v>
      </c>
      <c r="AQ51" s="44">
        <f t="shared" si="29"/>
        <v>68.080699999999993</v>
      </c>
      <c r="AR51" s="44">
        <f t="shared" si="29"/>
        <v>82.46929999999999</v>
      </c>
      <c r="AS51" s="44">
        <f t="shared" si="29"/>
        <v>72.481250000000003</v>
      </c>
      <c r="AT51" s="44">
        <f t="shared" si="29"/>
        <v>74.479759999999999</v>
      </c>
      <c r="AU51" s="44">
        <f t="shared" si="29"/>
        <v>71.740709999999993</v>
      </c>
      <c r="AV51" s="44">
        <f t="shared" si="29"/>
        <v>70.130290000000002</v>
      </c>
      <c r="AW51" s="44">
        <f t="shared" si="29"/>
        <v>75.456509999999994</v>
      </c>
      <c r="AX51" s="44">
        <f t="shared" si="29"/>
        <v>59.617750000000001</v>
      </c>
      <c r="AY51" s="44">
        <f t="shared" si="29"/>
        <v>66.61372999999999</v>
      </c>
      <c r="AZ51" s="44">
        <f t="shared" si="29"/>
        <v>67.201510000000013</v>
      </c>
      <c r="BA51" s="44">
        <f t="shared" si="29"/>
        <v>66.024940000000001</v>
      </c>
      <c r="BB51" s="44">
        <f t="shared" si="29"/>
        <v>72.754800000000003</v>
      </c>
      <c r="BC51" s="44">
        <f t="shared" si="29"/>
        <v>83.27085000000001</v>
      </c>
      <c r="BD51" s="44">
        <f t="shared" si="29"/>
        <v>74.633510000000001</v>
      </c>
      <c r="BE51" s="44">
        <f t="shared" si="29"/>
        <v>83.809970000000007</v>
      </c>
      <c r="BF51" s="44">
        <f t="shared" si="29"/>
        <v>78.869690000000006</v>
      </c>
      <c r="BG51" s="44">
        <f t="shared" si="29"/>
        <v>83.805899999999994</v>
      </c>
      <c r="BH51" s="44">
        <f t="shared" si="29"/>
        <v>88.136560000000003</v>
      </c>
      <c r="BI51" s="44">
        <f t="shared" si="29"/>
        <v>85.307990000000004</v>
      </c>
      <c r="BJ51" s="44">
        <f t="shared" si="29"/>
        <v>62.019280000000009</v>
      </c>
      <c r="BK51" s="44">
        <f t="shared" si="29"/>
        <v>62.919470000000004</v>
      </c>
      <c r="BL51" s="44">
        <f t="shared" si="29"/>
        <v>66.043849999999992</v>
      </c>
      <c r="BM51" s="44">
        <f t="shared" si="29"/>
        <v>70.771249999999995</v>
      </c>
      <c r="BN51" s="44">
        <f t="shared" ref="BN51:DP53" si="30">+BN47/1000</f>
        <v>70.758579999999981</v>
      </c>
      <c r="BO51" s="44">
        <f t="shared" si="30"/>
        <v>77.933510000000012</v>
      </c>
      <c r="BP51" s="44">
        <f t="shared" si="30"/>
        <v>72.520920000000004</v>
      </c>
      <c r="BQ51" s="44">
        <f t="shared" si="30"/>
        <v>87.891849999999991</v>
      </c>
      <c r="BR51" s="44">
        <f t="shared" si="30"/>
        <v>68.422219999999982</v>
      </c>
      <c r="BS51" s="44">
        <f t="shared" si="30"/>
        <v>91.553889999999996</v>
      </c>
      <c r="BT51" s="44">
        <f t="shared" si="30"/>
        <v>89.570789999999988</v>
      </c>
      <c r="BU51" s="44">
        <f t="shared" si="30"/>
        <v>92.826310000000007</v>
      </c>
      <c r="BV51" s="44">
        <f t="shared" si="30"/>
        <v>58.489320000000006</v>
      </c>
      <c r="BW51" s="44">
        <f t="shared" si="30"/>
        <v>66.145039999999995</v>
      </c>
      <c r="BX51" s="44">
        <f t="shared" si="30"/>
        <v>81.401509999999973</v>
      </c>
      <c r="BY51" s="44">
        <f t="shared" si="30"/>
        <v>70.719329999999985</v>
      </c>
      <c r="BZ51" s="44">
        <f t="shared" si="30"/>
        <v>82.245369999999994</v>
      </c>
      <c r="CA51" s="44">
        <f t="shared" si="30"/>
        <v>80.133780000000002</v>
      </c>
      <c r="CB51" s="44">
        <f t="shared" si="30"/>
        <v>78.997890000000012</v>
      </c>
      <c r="CC51" s="44">
        <f t="shared" si="30"/>
        <v>92.611580000000004</v>
      </c>
      <c r="CD51" s="44">
        <f t="shared" si="30"/>
        <v>86.007930000000002</v>
      </c>
      <c r="CE51" s="44">
        <f t="shared" si="30"/>
        <v>98.549199999999999</v>
      </c>
      <c r="CF51" s="44">
        <f t="shared" si="30"/>
        <v>90.013839999999988</v>
      </c>
      <c r="CG51" s="44">
        <f t="shared" si="30"/>
        <v>73.579899999999995</v>
      </c>
      <c r="CH51" s="44">
        <f t="shared" si="30"/>
        <v>71.003559999999993</v>
      </c>
      <c r="CI51" s="44">
        <f t="shared" si="30"/>
        <v>54.568960000000011</v>
      </c>
      <c r="CJ51" s="44">
        <f t="shared" si="30"/>
        <v>67.346040000000002</v>
      </c>
      <c r="CK51" s="44">
        <f t="shared" si="30"/>
        <v>68.862110000000001</v>
      </c>
      <c r="CL51" s="44">
        <f t="shared" si="30"/>
        <v>72.367550000000008</v>
      </c>
      <c r="CM51" s="44">
        <f t="shared" si="30"/>
        <v>78.001239999999996</v>
      </c>
      <c r="CN51" s="44">
        <f t="shared" si="30"/>
        <v>75.80037999999999</v>
      </c>
      <c r="CO51" s="44">
        <f t="shared" si="30"/>
        <v>85.699189999999987</v>
      </c>
      <c r="CP51" s="44">
        <f t="shared" si="30"/>
        <v>75.159450000000007</v>
      </c>
      <c r="CQ51" s="44">
        <f t="shared" si="30"/>
        <v>98.596100000000007</v>
      </c>
      <c r="CR51" s="44">
        <f t="shared" si="30"/>
        <v>88.222169999999991</v>
      </c>
      <c r="CS51" s="85">
        <f t="shared" si="30"/>
        <v>86.038819999999987</v>
      </c>
      <c r="CT51" s="96">
        <f t="shared" si="30"/>
        <v>62.991980000000005</v>
      </c>
      <c r="CU51" s="44">
        <f t="shared" si="30"/>
        <v>83.650670000000005</v>
      </c>
      <c r="CV51" s="44">
        <f t="shared" si="30"/>
        <v>73.526469999999989</v>
      </c>
      <c r="CW51" s="44">
        <f t="shared" si="30"/>
        <v>99.302630000000008</v>
      </c>
      <c r="CX51" s="44">
        <f t="shared" si="30"/>
        <v>86.981010000000012</v>
      </c>
      <c r="CY51" s="44">
        <f t="shared" si="30"/>
        <v>94.059470000000005</v>
      </c>
      <c r="CZ51" s="44">
        <f t="shared" si="30"/>
        <v>108.92103999999999</v>
      </c>
      <c r="DA51" s="44">
        <f t="shared" si="30"/>
        <v>98.929649999999995</v>
      </c>
      <c r="DB51" s="44">
        <f t="shared" si="30"/>
        <v>105.92622999999999</v>
      </c>
      <c r="DC51" s="44">
        <f t="shared" si="30"/>
        <v>115.84204000000001</v>
      </c>
      <c r="DD51" s="44">
        <f t="shared" si="30"/>
        <v>104.62014000000001</v>
      </c>
      <c r="DE51" s="116">
        <f t="shared" si="30"/>
        <v>98.594520000000017</v>
      </c>
      <c r="DF51" s="112">
        <f t="shared" si="30"/>
        <v>76.943839999999994</v>
      </c>
      <c r="DG51" s="44">
        <f t="shared" si="30"/>
        <v>128.99382</v>
      </c>
      <c r="DH51" s="44">
        <f t="shared" si="30"/>
        <v>80.921809999999994</v>
      </c>
      <c r="DI51" s="44">
        <f t="shared" si="30"/>
        <v>80.978999999999999</v>
      </c>
      <c r="DJ51" s="44">
        <f t="shared" si="30"/>
        <v>74.999719999999982</v>
      </c>
      <c r="DK51" s="44">
        <f t="shared" si="30"/>
        <v>84.087460000000007</v>
      </c>
      <c r="DL51" s="44">
        <f t="shared" si="30"/>
        <v>75.735669999999999</v>
      </c>
      <c r="DM51" s="44">
        <f t="shared" si="30"/>
        <v>83.836660000000009</v>
      </c>
      <c r="DN51" s="44">
        <f t="shared" si="30"/>
        <v>99.107020000000006</v>
      </c>
      <c r="DO51" s="44">
        <f t="shared" si="30"/>
        <v>102.43042000000001</v>
      </c>
      <c r="DP51" s="44">
        <f t="shared" si="30"/>
        <v>79.952820000000003</v>
      </c>
      <c r="DQ51" s="44">
        <f>+DQ47/1000</f>
        <v>81.005899999999997</v>
      </c>
      <c r="DR51" s="85">
        <f>+DR47/1000</f>
        <v>84.076000000000008</v>
      </c>
      <c r="DS51" s="44">
        <f t="shared" ref="DS51:EQ53" si="31">+DS47/1000</f>
        <v>83.84</v>
      </c>
      <c r="DT51" s="96">
        <f t="shared" si="31"/>
        <v>99.391999999999996</v>
      </c>
      <c r="DU51" s="96">
        <f t="shared" si="31"/>
        <v>92.910999999999987</v>
      </c>
      <c r="DV51" s="96">
        <f t="shared" si="31"/>
        <v>100.87100000000001</v>
      </c>
      <c r="DW51" s="96">
        <f t="shared" si="31"/>
        <v>87.39</v>
      </c>
      <c r="DX51" s="96">
        <f t="shared" si="31"/>
        <v>95.23099999999998</v>
      </c>
      <c r="DY51" s="96">
        <f t="shared" si="31"/>
        <v>106.054</v>
      </c>
      <c r="DZ51" s="96">
        <f t="shared" si="31"/>
        <v>99.954999999999998</v>
      </c>
      <c r="EA51" s="96">
        <f t="shared" si="31"/>
        <v>110.44499999999999</v>
      </c>
      <c r="EB51" s="60">
        <f t="shared" si="31"/>
        <v>116.87599999999999</v>
      </c>
      <c r="EC51" s="112">
        <f t="shared" si="31"/>
        <v>135.15700000000001</v>
      </c>
      <c r="ED51" s="246">
        <f t="shared" si="31"/>
        <v>1377.5479999999998</v>
      </c>
      <c r="EE51" s="246">
        <f t="shared" si="31"/>
        <v>1460.232</v>
      </c>
      <c r="EF51" s="246">
        <f t="shared" si="31"/>
        <v>1535.5080000000003</v>
      </c>
      <c r="EG51" s="177">
        <f t="shared" si="31"/>
        <v>90.785000000000011</v>
      </c>
      <c r="EH51" s="44">
        <f t="shared" si="31"/>
        <v>99.459000000000003</v>
      </c>
      <c r="EI51" s="112">
        <f t="shared" si="31"/>
        <v>107.089</v>
      </c>
      <c r="EJ51" s="44">
        <f t="shared" si="31"/>
        <v>104.715</v>
      </c>
      <c r="EK51" s="116">
        <f t="shared" si="31"/>
        <v>113.03700000000001</v>
      </c>
      <c r="EL51" s="116">
        <f t="shared" si="31"/>
        <v>95.748999999999995</v>
      </c>
      <c r="EM51" s="116">
        <f t="shared" si="31"/>
        <v>100.535</v>
      </c>
      <c r="EN51" s="116">
        <f t="shared" si="31"/>
        <v>128.11799999999999</v>
      </c>
      <c r="EO51" s="116">
        <f t="shared" si="31"/>
        <v>139.041</v>
      </c>
      <c r="EP51" s="116">
        <f t="shared" si="31"/>
        <v>131.89699999999999</v>
      </c>
      <c r="EQ51" s="116">
        <f t="shared" si="31"/>
        <v>140.84900000000002</v>
      </c>
      <c r="ER51" s="116">
        <f>+ER47/1000</f>
        <v>126.27399999999999</v>
      </c>
      <c r="ES51" s="177">
        <f t="shared" ref="ES51:FK53" si="32">+ES47/1000</f>
        <v>111.224</v>
      </c>
      <c r="ET51" s="85">
        <f t="shared" si="32"/>
        <v>102.315</v>
      </c>
      <c r="EU51" s="85">
        <f t="shared" si="32"/>
        <v>97.058000000000007</v>
      </c>
      <c r="EV51" s="44">
        <f t="shared" si="32"/>
        <v>94.959000000000017</v>
      </c>
      <c r="EW51" s="112">
        <f t="shared" si="32"/>
        <v>120.339</v>
      </c>
      <c r="EX51" s="44">
        <f t="shared" si="32"/>
        <v>120.98299999999999</v>
      </c>
      <c r="EY51" s="60">
        <f t="shared" si="32"/>
        <v>137.59400000000002</v>
      </c>
      <c r="EZ51" s="112">
        <f t="shared" si="32"/>
        <v>143.83499999999998</v>
      </c>
      <c r="FA51" s="44">
        <f t="shared" si="32"/>
        <v>126.47199999999999</v>
      </c>
      <c r="FB51" s="44">
        <f t="shared" si="32"/>
        <v>146.86699999999999</v>
      </c>
      <c r="FC51" s="60">
        <f t="shared" si="32"/>
        <v>129.64699999999999</v>
      </c>
      <c r="FD51" s="208">
        <f t="shared" si="32"/>
        <v>128.93899999999999</v>
      </c>
      <c r="FE51" s="177">
        <f t="shared" si="32"/>
        <v>104.345</v>
      </c>
      <c r="FF51" s="44">
        <f t="shared" si="32"/>
        <v>110.71500000000002</v>
      </c>
      <c r="FG51" s="44">
        <f t="shared" si="32"/>
        <v>106.95500000000001</v>
      </c>
      <c r="FH51" s="44">
        <f t="shared" si="32"/>
        <v>130.99300000000002</v>
      </c>
      <c r="FI51" s="44">
        <f t="shared" si="32"/>
        <v>120.37199999999999</v>
      </c>
      <c r="FJ51" s="44">
        <f t="shared" si="32"/>
        <v>128.511</v>
      </c>
      <c r="FK51" s="44">
        <f t="shared" si="32"/>
        <v>134.64699999999999</v>
      </c>
      <c r="FL51" s="44">
        <f>+FL47/1000</f>
        <v>147.61199999999999</v>
      </c>
      <c r="FM51" s="44">
        <f>+FM47/1000</f>
        <v>127.054</v>
      </c>
      <c r="FN51" s="44">
        <f t="shared" ref="FN51:FP53" si="33">+FN47/1000</f>
        <v>159.61499999999998</v>
      </c>
      <c r="FO51" s="44">
        <f t="shared" si="33"/>
        <v>115.72999999999999</v>
      </c>
      <c r="FP51" s="44">
        <f t="shared" si="33"/>
        <v>148.95899999999997</v>
      </c>
    </row>
    <row r="52" spans="1:172" ht="13.2" x14ac:dyDescent="0.25">
      <c r="A52" s="72" t="s">
        <v>46</v>
      </c>
      <c r="B52" s="61">
        <f t="shared" si="29"/>
        <v>56.83634</v>
      </c>
      <c r="C52" s="15">
        <f t="shared" si="29"/>
        <v>56.645840000000007</v>
      </c>
      <c r="D52" s="15">
        <f t="shared" si="29"/>
        <v>59.717440000000003</v>
      </c>
      <c r="E52" s="15">
        <f t="shared" si="29"/>
        <v>54.488170000000004</v>
      </c>
      <c r="F52" s="15">
        <f t="shared" si="29"/>
        <v>61.543730000000004</v>
      </c>
      <c r="G52" s="15">
        <f t="shared" si="29"/>
        <v>38.477559999999997</v>
      </c>
      <c r="H52" s="15">
        <f t="shared" si="29"/>
        <v>35.104489999999998</v>
      </c>
      <c r="I52" s="15">
        <f t="shared" si="29"/>
        <v>46.546299999999995</v>
      </c>
      <c r="J52" s="15">
        <f t="shared" si="29"/>
        <v>36.177090000000007</v>
      </c>
      <c r="K52" s="15">
        <f t="shared" si="29"/>
        <v>39.661089999999994</v>
      </c>
      <c r="L52" s="15">
        <f t="shared" si="29"/>
        <v>50.820610000000002</v>
      </c>
      <c r="M52" s="15">
        <f t="shared" si="29"/>
        <v>43.578560000000003</v>
      </c>
      <c r="N52" s="15">
        <f t="shared" si="29"/>
        <v>41.125119999999995</v>
      </c>
      <c r="O52" s="15">
        <f t="shared" si="29"/>
        <v>38.136330000000001</v>
      </c>
      <c r="P52" s="15">
        <f t="shared" si="29"/>
        <v>70.871949999999998</v>
      </c>
      <c r="Q52" s="15">
        <f t="shared" si="29"/>
        <v>44.388549999999995</v>
      </c>
      <c r="R52" s="15">
        <f t="shared" si="29"/>
        <v>59.458649999999999</v>
      </c>
      <c r="S52" s="15">
        <f t="shared" si="29"/>
        <v>49.303209999999993</v>
      </c>
      <c r="T52" s="15">
        <f t="shared" si="29"/>
        <v>51.930140000000002</v>
      </c>
      <c r="U52" s="15">
        <f t="shared" si="29"/>
        <v>75.22132999999998</v>
      </c>
      <c r="V52" s="15">
        <f t="shared" si="29"/>
        <v>50.058509999999984</v>
      </c>
      <c r="W52" s="15">
        <f t="shared" si="29"/>
        <v>55.244700000000002</v>
      </c>
      <c r="X52" s="15">
        <f t="shared" si="29"/>
        <v>54.546799999999998</v>
      </c>
      <c r="Y52" s="15">
        <f t="shared" si="29"/>
        <v>62.541530000000002</v>
      </c>
      <c r="Z52" s="15">
        <f t="shared" si="29"/>
        <v>45.353619999999999</v>
      </c>
      <c r="AA52" s="15">
        <f t="shared" si="29"/>
        <v>48.255129999999987</v>
      </c>
      <c r="AB52" s="15">
        <f t="shared" si="29"/>
        <v>51.283350000000006</v>
      </c>
      <c r="AC52" s="15">
        <f t="shared" si="29"/>
        <v>65.559579999999997</v>
      </c>
      <c r="AD52" s="15">
        <f t="shared" si="29"/>
        <v>11.007190000000001</v>
      </c>
      <c r="AE52" s="15">
        <f t="shared" si="29"/>
        <v>54.325580000000009</v>
      </c>
      <c r="AF52" s="15">
        <f t="shared" si="29"/>
        <v>64.528170000000003</v>
      </c>
      <c r="AG52" s="15">
        <f t="shared" si="29"/>
        <v>59.110390000000002</v>
      </c>
      <c r="AH52" s="15">
        <f t="shared" si="29"/>
        <v>61.156730000000003</v>
      </c>
      <c r="AI52" s="15">
        <f t="shared" si="29"/>
        <v>72.152619999999999</v>
      </c>
      <c r="AJ52" s="15">
        <f t="shared" si="29"/>
        <v>61.448159999999994</v>
      </c>
      <c r="AK52" s="15">
        <f t="shared" si="29"/>
        <v>69.227460000000008</v>
      </c>
      <c r="AL52" s="15">
        <f t="shared" si="29"/>
        <v>51.129320000000007</v>
      </c>
      <c r="AM52" s="15">
        <f t="shared" si="29"/>
        <v>56.361550000000001</v>
      </c>
      <c r="AN52" s="15">
        <f t="shared" si="29"/>
        <v>54.475709999999999</v>
      </c>
      <c r="AO52" s="15">
        <f t="shared" si="29"/>
        <v>122.58497</v>
      </c>
      <c r="AP52" s="15">
        <f t="shared" si="29"/>
        <v>63.423399999999994</v>
      </c>
      <c r="AQ52" s="15">
        <f t="shared" si="29"/>
        <v>109.5587</v>
      </c>
      <c r="AR52" s="15">
        <f t="shared" si="29"/>
        <v>61.047700000000006</v>
      </c>
      <c r="AS52" s="15">
        <f t="shared" si="29"/>
        <v>55.221249999999998</v>
      </c>
      <c r="AT52" s="15">
        <f t="shared" si="29"/>
        <v>55.361960000000003</v>
      </c>
      <c r="AU52" s="15">
        <f t="shared" si="29"/>
        <v>57.594709999999999</v>
      </c>
      <c r="AV52" s="15">
        <f t="shared" si="29"/>
        <v>56.969090000000001</v>
      </c>
      <c r="AW52" s="15">
        <f t="shared" si="29"/>
        <v>74.888310000000018</v>
      </c>
      <c r="AX52" s="15">
        <f t="shared" si="29"/>
        <v>52.505549999999992</v>
      </c>
      <c r="AY52" s="15">
        <f t="shared" si="29"/>
        <v>74.622330000000005</v>
      </c>
      <c r="AZ52" s="15">
        <f t="shared" si="29"/>
        <v>62.552910000000004</v>
      </c>
      <c r="BA52" s="15">
        <f t="shared" si="29"/>
        <v>60.007139999999993</v>
      </c>
      <c r="BB52" s="15">
        <f t="shared" si="29"/>
        <v>65.502600000000001</v>
      </c>
      <c r="BC52" s="15">
        <f t="shared" si="29"/>
        <v>76.230850000000004</v>
      </c>
      <c r="BD52" s="15">
        <f t="shared" si="29"/>
        <v>60.232510000000012</v>
      </c>
      <c r="BE52" s="15">
        <f t="shared" si="29"/>
        <v>66.424970000000002</v>
      </c>
      <c r="BF52" s="15">
        <f t="shared" si="29"/>
        <v>72.538290000000003</v>
      </c>
      <c r="BG52" s="15">
        <f t="shared" si="29"/>
        <v>77.646100000000004</v>
      </c>
      <c r="BH52" s="15">
        <f t="shared" si="29"/>
        <v>75.40176000000001</v>
      </c>
      <c r="BI52" s="15">
        <f t="shared" si="29"/>
        <v>90.348389999999981</v>
      </c>
      <c r="BJ52" s="15">
        <f t="shared" si="29"/>
        <v>61.141879999999993</v>
      </c>
      <c r="BK52" s="15">
        <f t="shared" si="29"/>
        <v>58.227669999999996</v>
      </c>
      <c r="BL52" s="15">
        <f t="shared" si="29"/>
        <v>61.277450000000002</v>
      </c>
      <c r="BM52" s="15">
        <f t="shared" si="29"/>
        <v>64.046250000000001</v>
      </c>
      <c r="BN52" s="15">
        <f t="shared" si="30"/>
        <v>73.360779999999991</v>
      </c>
      <c r="BO52" s="15">
        <f t="shared" si="30"/>
        <v>88.495709999999988</v>
      </c>
      <c r="BP52" s="15">
        <f t="shared" si="30"/>
        <v>71.546520000000001</v>
      </c>
      <c r="BQ52" s="15">
        <f t="shared" si="30"/>
        <v>74.438050000000004</v>
      </c>
      <c r="BR52" s="15">
        <f t="shared" si="30"/>
        <v>67.126020000000011</v>
      </c>
      <c r="BS52" s="15">
        <f t="shared" si="30"/>
        <v>79.341890000000021</v>
      </c>
      <c r="BT52" s="15">
        <f t="shared" si="30"/>
        <v>89.698189999999997</v>
      </c>
      <c r="BU52" s="15">
        <f t="shared" si="30"/>
        <v>77.268110000000007</v>
      </c>
      <c r="BV52" s="15">
        <f t="shared" si="30"/>
        <v>62.384120000000003</v>
      </c>
      <c r="BW52" s="15">
        <f t="shared" si="30"/>
        <v>65.722640000000013</v>
      </c>
      <c r="BX52" s="15">
        <f t="shared" si="30"/>
        <v>82.370509999999982</v>
      </c>
      <c r="BY52" s="15">
        <f t="shared" si="30"/>
        <v>92.550529999999995</v>
      </c>
      <c r="BZ52" s="15">
        <f t="shared" si="30"/>
        <v>95.479569999999995</v>
      </c>
      <c r="CA52" s="15">
        <f t="shared" si="30"/>
        <v>71.891380000000012</v>
      </c>
      <c r="CB52" s="15">
        <f t="shared" si="30"/>
        <v>92.457490000000007</v>
      </c>
      <c r="CC52" s="15">
        <f t="shared" si="30"/>
        <v>81.194580000000002</v>
      </c>
      <c r="CD52" s="15">
        <f t="shared" si="30"/>
        <v>75.600730000000013</v>
      </c>
      <c r="CE52" s="15">
        <f t="shared" si="30"/>
        <v>82.407000000000011</v>
      </c>
      <c r="CF52" s="15">
        <f t="shared" si="30"/>
        <v>101.21424</v>
      </c>
      <c r="CG52" s="15">
        <f t="shared" si="30"/>
        <v>66.233700000000013</v>
      </c>
      <c r="CH52" s="44">
        <f t="shared" si="30"/>
        <v>82.217160000000021</v>
      </c>
      <c r="CI52" s="15">
        <f t="shared" si="30"/>
        <v>56.960360000000009</v>
      </c>
      <c r="CJ52" s="15">
        <f t="shared" si="30"/>
        <v>64.613439999999997</v>
      </c>
      <c r="CK52" s="15">
        <f t="shared" si="30"/>
        <v>60.22531</v>
      </c>
      <c r="CL52" s="15">
        <f t="shared" si="30"/>
        <v>70.018349999999998</v>
      </c>
      <c r="CM52" s="15">
        <f t="shared" si="30"/>
        <v>70.978040000000007</v>
      </c>
      <c r="CN52" s="15">
        <f t="shared" si="30"/>
        <v>68.033979999999985</v>
      </c>
      <c r="CO52" s="15">
        <f t="shared" si="30"/>
        <v>69.694589999999991</v>
      </c>
      <c r="CP52" s="15">
        <f t="shared" si="30"/>
        <v>67.271249999999995</v>
      </c>
      <c r="CQ52" s="15">
        <f t="shared" si="30"/>
        <v>85.051900000000003</v>
      </c>
      <c r="CR52" s="15">
        <f t="shared" si="30"/>
        <v>67.852770000000007</v>
      </c>
      <c r="CS52" s="85">
        <f t="shared" si="30"/>
        <v>77.327219999999997</v>
      </c>
      <c r="CT52" s="97">
        <f t="shared" si="30"/>
        <v>56.805579999999999</v>
      </c>
      <c r="CU52" s="15">
        <f t="shared" si="30"/>
        <v>73.289270000000002</v>
      </c>
      <c r="CV52" s="15">
        <f t="shared" si="30"/>
        <v>61.972869999999993</v>
      </c>
      <c r="CW52" s="15">
        <f t="shared" si="30"/>
        <v>92.675029999999992</v>
      </c>
      <c r="CX52" s="15">
        <f t="shared" si="30"/>
        <v>79.194209999999998</v>
      </c>
      <c r="CY52" s="15">
        <f t="shared" si="30"/>
        <v>78.292670000000015</v>
      </c>
      <c r="CZ52" s="15">
        <f t="shared" si="30"/>
        <v>124.46863999999999</v>
      </c>
      <c r="DA52" s="15">
        <f t="shared" si="30"/>
        <v>78.285850000000011</v>
      </c>
      <c r="DB52" s="15">
        <f t="shared" si="30"/>
        <v>103.62322999999998</v>
      </c>
      <c r="DC52" s="15">
        <f t="shared" si="30"/>
        <v>96.95183999999999</v>
      </c>
      <c r="DD52" s="15">
        <f t="shared" si="30"/>
        <v>98.601939999999999</v>
      </c>
      <c r="DE52" s="117">
        <f t="shared" si="30"/>
        <v>103.61452000000001</v>
      </c>
      <c r="DF52" s="113">
        <f t="shared" si="30"/>
        <v>69.691239999999993</v>
      </c>
      <c r="DG52" s="15">
        <f t="shared" si="30"/>
        <v>57.799019999999999</v>
      </c>
      <c r="DH52" s="15">
        <f t="shared" si="30"/>
        <v>76.855609999999999</v>
      </c>
      <c r="DI52" s="15">
        <f t="shared" si="30"/>
        <v>74.184399999999997</v>
      </c>
      <c r="DJ52" s="15">
        <f t="shared" si="30"/>
        <v>70.21932000000001</v>
      </c>
      <c r="DK52" s="15">
        <f t="shared" si="30"/>
        <v>91.09226000000001</v>
      </c>
      <c r="DL52" s="15">
        <f t="shared" si="30"/>
        <v>71.438470000000009</v>
      </c>
      <c r="DM52" s="15">
        <f t="shared" si="30"/>
        <v>70.778859999999995</v>
      </c>
      <c r="DN52" s="15">
        <f t="shared" si="30"/>
        <v>64.834820000000008</v>
      </c>
      <c r="DO52" s="15">
        <f t="shared" si="30"/>
        <v>81.69601999999999</v>
      </c>
      <c r="DP52" s="15">
        <f t="shared" si="30"/>
        <v>69.558620000000005</v>
      </c>
      <c r="DQ52" s="15">
        <f t="shared" ref="DQ52:DR53" si="34">+DQ48/1000</f>
        <v>76.874300000000005</v>
      </c>
      <c r="DR52" s="133">
        <f t="shared" si="34"/>
        <v>75.856000000000009</v>
      </c>
      <c r="DS52" s="15">
        <f t="shared" si="31"/>
        <v>69.02</v>
      </c>
      <c r="DT52" s="97">
        <f t="shared" si="31"/>
        <v>82.272000000000006</v>
      </c>
      <c r="DU52" s="97">
        <f t="shared" si="31"/>
        <v>71.750999999999991</v>
      </c>
      <c r="DV52" s="97">
        <f t="shared" si="31"/>
        <v>82.790999999999997</v>
      </c>
      <c r="DW52" s="97">
        <f t="shared" si="31"/>
        <v>67.17</v>
      </c>
      <c r="DX52" s="97">
        <f t="shared" si="31"/>
        <v>76.430999999999997</v>
      </c>
      <c r="DY52" s="97">
        <f t="shared" si="31"/>
        <v>79.533999999999992</v>
      </c>
      <c r="DZ52" s="97">
        <f t="shared" si="31"/>
        <v>79.635000000000019</v>
      </c>
      <c r="EA52" s="97">
        <f t="shared" si="31"/>
        <v>94.765000000000015</v>
      </c>
      <c r="EB52" s="61">
        <f t="shared" si="31"/>
        <v>76.676000000000002</v>
      </c>
      <c r="EC52" s="113">
        <f t="shared" si="31"/>
        <v>93.296999999999983</v>
      </c>
      <c r="ED52" s="247">
        <f t="shared" si="31"/>
        <v>1152.2679999999998</v>
      </c>
      <c r="EE52" s="247">
        <f t="shared" si="31"/>
        <v>1119.0920000000001</v>
      </c>
      <c r="EF52" s="247">
        <f t="shared" si="31"/>
        <v>2192.1680000000001</v>
      </c>
      <c r="EG52" s="178">
        <f t="shared" si="31"/>
        <v>83.004999999999995</v>
      </c>
      <c r="EH52" s="15">
        <f t="shared" si="31"/>
        <v>83.399000000000001</v>
      </c>
      <c r="EI52" s="113">
        <f t="shared" si="31"/>
        <v>76.768999999999991</v>
      </c>
      <c r="EJ52" s="15">
        <f t="shared" si="31"/>
        <v>78.875000000000014</v>
      </c>
      <c r="EK52" s="117">
        <f t="shared" si="31"/>
        <v>91.456999999999994</v>
      </c>
      <c r="EL52" s="117">
        <f t="shared" si="31"/>
        <v>90.569000000000003</v>
      </c>
      <c r="EM52" s="117">
        <f t="shared" si="31"/>
        <v>84.855000000000018</v>
      </c>
      <c r="EN52" s="117">
        <f t="shared" si="31"/>
        <v>100.53800000000001</v>
      </c>
      <c r="EO52" s="117">
        <f t="shared" si="31"/>
        <v>105.38100000000001</v>
      </c>
      <c r="EP52" s="117">
        <f t="shared" si="31"/>
        <v>93.656999999999996</v>
      </c>
      <c r="EQ52" s="117">
        <f t="shared" si="31"/>
        <v>92.409000000000006</v>
      </c>
      <c r="ER52" s="117">
        <f t="shared" ref="ER52:ER53" si="35">+ER48/1000</f>
        <v>171.35400000000001</v>
      </c>
      <c r="ES52" s="178">
        <f t="shared" si="32"/>
        <v>82.563999999999993</v>
      </c>
      <c r="ET52" s="133">
        <f t="shared" si="32"/>
        <v>81.275000000000006</v>
      </c>
      <c r="EU52" s="133">
        <f t="shared" si="32"/>
        <v>79.597999999999999</v>
      </c>
      <c r="EV52" s="15">
        <f t="shared" si="32"/>
        <v>87.59899999999999</v>
      </c>
      <c r="EW52" s="113">
        <f t="shared" si="32"/>
        <v>95.938999999999993</v>
      </c>
      <c r="EX52" s="15">
        <f t="shared" si="32"/>
        <v>106.54300000000001</v>
      </c>
      <c r="EY52" s="61">
        <f t="shared" si="32"/>
        <v>99.654000000000011</v>
      </c>
      <c r="EZ52" s="113">
        <f t="shared" si="32"/>
        <v>99.555000000000007</v>
      </c>
      <c r="FA52" s="15">
        <f t="shared" si="32"/>
        <v>89.152000000000015</v>
      </c>
      <c r="FB52" s="15">
        <f t="shared" si="32"/>
        <v>96.246999999999986</v>
      </c>
      <c r="FC52" s="61">
        <f t="shared" si="32"/>
        <v>86.847000000000008</v>
      </c>
      <c r="FD52" s="209">
        <f t="shared" si="32"/>
        <v>114.119</v>
      </c>
      <c r="FE52" s="178">
        <f t="shared" si="32"/>
        <v>100.34500000000001</v>
      </c>
      <c r="FF52" s="15">
        <f t="shared" si="32"/>
        <v>82.375000000000014</v>
      </c>
      <c r="FG52" s="15">
        <f t="shared" si="32"/>
        <v>331.13499999999999</v>
      </c>
      <c r="FH52" s="15">
        <f t="shared" si="32"/>
        <v>110.79299999999999</v>
      </c>
      <c r="FI52" s="15">
        <f t="shared" si="32"/>
        <v>385.37200000000001</v>
      </c>
      <c r="FJ52" s="15">
        <f t="shared" si="32"/>
        <v>118.31100000000002</v>
      </c>
      <c r="FK52" s="15">
        <f t="shared" si="32"/>
        <v>151.00700000000003</v>
      </c>
      <c r="FL52" s="15">
        <f t="shared" ref="FL52:FN53" si="36">+FL48/1000</f>
        <v>143.09199999999998</v>
      </c>
      <c r="FM52" s="15">
        <f t="shared" si="36"/>
        <v>118.934</v>
      </c>
      <c r="FN52" s="15">
        <f t="shared" si="33"/>
        <v>143.13499999999999</v>
      </c>
      <c r="FO52" s="15">
        <f t="shared" si="33"/>
        <v>383.49000000000007</v>
      </c>
      <c r="FP52" s="15">
        <f t="shared" si="33"/>
        <v>124.17900000000002</v>
      </c>
    </row>
    <row r="53" spans="1:172" ht="13.2" x14ac:dyDescent="0.25">
      <c r="A53" s="73" t="s">
        <v>47</v>
      </c>
      <c r="B53" s="62">
        <f t="shared" si="29"/>
        <v>55.745139999999999</v>
      </c>
      <c r="C53" s="16">
        <f t="shared" si="29"/>
        <v>28.081139999999998</v>
      </c>
      <c r="D53" s="16">
        <f t="shared" si="29"/>
        <v>64.332940000000008</v>
      </c>
      <c r="E53" s="16">
        <f t="shared" si="29"/>
        <v>35.950069999999997</v>
      </c>
      <c r="F53" s="16">
        <f t="shared" si="29"/>
        <v>48.83173</v>
      </c>
      <c r="G53" s="16">
        <f t="shared" si="29"/>
        <v>40.165559999999999</v>
      </c>
      <c r="H53" s="16">
        <f t="shared" si="29"/>
        <v>27.818990000000003</v>
      </c>
      <c r="I53" s="16">
        <f t="shared" si="29"/>
        <v>39.391599999999997</v>
      </c>
      <c r="J53" s="16">
        <f t="shared" si="29"/>
        <v>38.640089999999994</v>
      </c>
      <c r="K53" s="16">
        <f t="shared" si="29"/>
        <v>75.00609</v>
      </c>
      <c r="L53" s="16">
        <f t="shared" si="29"/>
        <v>56.686109999999999</v>
      </c>
      <c r="M53" s="16">
        <f t="shared" si="29"/>
        <v>61.964160000000007</v>
      </c>
      <c r="N53" s="16">
        <f t="shared" si="29"/>
        <v>36.780320000000003</v>
      </c>
      <c r="O53" s="16">
        <f t="shared" si="29"/>
        <v>37.214730000000003</v>
      </c>
      <c r="P53" s="16">
        <f t="shared" si="29"/>
        <v>46.270050000000005</v>
      </c>
      <c r="Q53" s="16">
        <f t="shared" si="29"/>
        <v>44.003449999999994</v>
      </c>
      <c r="R53" s="16">
        <f t="shared" si="29"/>
        <v>77.655149999999992</v>
      </c>
      <c r="S53" s="16">
        <f t="shared" si="29"/>
        <v>46.734209999999997</v>
      </c>
      <c r="T53" s="16">
        <f t="shared" si="29"/>
        <v>42.320039999999999</v>
      </c>
      <c r="U53" s="16">
        <f t="shared" si="29"/>
        <v>59.037430000000001</v>
      </c>
      <c r="V53" s="16">
        <f t="shared" si="29"/>
        <v>54.703710000000001</v>
      </c>
      <c r="W53" s="16">
        <f t="shared" si="29"/>
        <v>85.462800000000001</v>
      </c>
      <c r="X53" s="16">
        <f t="shared" si="29"/>
        <v>69.461300000000008</v>
      </c>
      <c r="Y53" s="16">
        <f t="shared" si="29"/>
        <v>25.47213</v>
      </c>
      <c r="Z53" s="16">
        <f t="shared" si="29"/>
        <v>37.279420000000002</v>
      </c>
      <c r="AA53" s="16">
        <f t="shared" si="29"/>
        <v>28.347630000000002</v>
      </c>
      <c r="AB53" s="16">
        <f t="shared" si="29"/>
        <v>45.506349999999998</v>
      </c>
      <c r="AC53" s="16">
        <f t="shared" si="29"/>
        <v>58.406480000000002</v>
      </c>
      <c r="AD53" s="16">
        <f t="shared" si="29"/>
        <v>20.455189999999998</v>
      </c>
      <c r="AE53" s="16">
        <f t="shared" si="29"/>
        <v>46.975180000000002</v>
      </c>
      <c r="AF53" s="16">
        <f t="shared" si="29"/>
        <v>95.952470000000005</v>
      </c>
      <c r="AG53" s="16">
        <f t="shared" si="29"/>
        <v>40.245190000000001</v>
      </c>
      <c r="AH53" s="16">
        <f t="shared" si="29"/>
        <v>52.988630000000001</v>
      </c>
      <c r="AI53" s="16">
        <f t="shared" si="29"/>
        <v>44.660820000000001</v>
      </c>
      <c r="AJ53" s="16">
        <f t="shared" si="29"/>
        <v>77.931759999999997</v>
      </c>
      <c r="AK53" s="16">
        <f t="shared" si="29"/>
        <v>42.693160000000006</v>
      </c>
      <c r="AL53" s="16">
        <f t="shared" si="29"/>
        <v>35.220120000000001</v>
      </c>
      <c r="AM53" s="16">
        <f t="shared" si="29"/>
        <v>47.312150000000003</v>
      </c>
      <c r="AN53" s="16">
        <f t="shared" si="29"/>
        <v>53.76681</v>
      </c>
      <c r="AO53" s="16">
        <f t="shared" si="29"/>
        <v>65.350669999999994</v>
      </c>
      <c r="AP53" s="16">
        <f t="shared" si="29"/>
        <v>56.030800000000006</v>
      </c>
      <c r="AQ53" s="16">
        <f t="shared" si="29"/>
        <v>54.046199999999999</v>
      </c>
      <c r="AR53" s="16">
        <f t="shared" si="29"/>
        <v>40.500999999999998</v>
      </c>
      <c r="AS53" s="16">
        <f t="shared" si="29"/>
        <v>56.745750000000001</v>
      </c>
      <c r="AT53" s="16">
        <f t="shared" si="29"/>
        <v>50.316360000000003</v>
      </c>
      <c r="AU53" s="16">
        <f t="shared" si="29"/>
        <v>58.68121</v>
      </c>
      <c r="AV53" s="16">
        <f t="shared" si="29"/>
        <v>66.327190000000002</v>
      </c>
      <c r="AW53" s="16">
        <f t="shared" si="29"/>
        <v>45.14141</v>
      </c>
      <c r="AX53" s="16">
        <f t="shared" si="29"/>
        <v>47.611650000000004</v>
      </c>
      <c r="AY53" s="16">
        <f t="shared" si="29"/>
        <v>53.50103</v>
      </c>
      <c r="AZ53" s="16">
        <f t="shared" si="29"/>
        <v>56.68271</v>
      </c>
      <c r="BA53" s="16">
        <f t="shared" si="29"/>
        <v>41.769040000000004</v>
      </c>
      <c r="BB53" s="16">
        <f t="shared" si="29"/>
        <v>47.467199999999998</v>
      </c>
      <c r="BC53" s="16">
        <f t="shared" si="29"/>
        <v>69.219850000000008</v>
      </c>
      <c r="BD53" s="16">
        <f t="shared" si="29"/>
        <v>67.980009999999993</v>
      </c>
      <c r="BE53" s="16">
        <f t="shared" si="29"/>
        <v>56.302970000000002</v>
      </c>
      <c r="BF53" s="16">
        <f t="shared" si="29"/>
        <v>84.195990000000009</v>
      </c>
      <c r="BG53" s="16">
        <f t="shared" si="29"/>
        <v>62.082500000000003</v>
      </c>
      <c r="BH53" s="16">
        <f t="shared" si="29"/>
        <v>90.485160000000008</v>
      </c>
      <c r="BI53" s="16">
        <f t="shared" si="29"/>
        <v>80.168189999999996</v>
      </c>
      <c r="BJ53" s="16">
        <f t="shared" si="29"/>
        <v>85.88158</v>
      </c>
      <c r="BK53" s="16">
        <f t="shared" si="29"/>
        <v>42.178570000000001</v>
      </c>
      <c r="BL53" s="16">
        <f t="shared" si="29"/>
        <v>49.716650000000001</v>
      </c>
      <c r="BM53" s="16">
        <f t="shared" si="29"/>
        <v>86.201250000000002</v>
      </c>
      <c r="BN53" s="16">
        <f t="shared" si="30"/>
        <v>74.310179999999988</v>
      </c>
      <c r="BO53" s="16">
        <f t="shared" si="30"/>
        <v>57.727110000000003</v>
      </c>
      <c r="BP53" s="16">
        <f t="shared" si="30"/>
        <v>97.984220000000008</v>
      </c>
      <c r="BQ53" s="16">
        <f t="shared" si="30"/>
        <v>84.475449999999995</v>
      </c>
      <c r="BR53" s="16">
        <f t="shared" si="30"/>
        <v>100.49861999999999</v>
      </c>
      <c r="BS53" s="16">
        <f t="shared" si="30"/>
        <v>98.170389999999998</v>
      </c>
      <c r="BT53" s="16">
        <f t="shared" si="30"/>
        <v>94.27449</v>
      </c>
      <c r="BU53" s="16">
        <f t="shared" si="30"/>
        <v>72.089210000000008</v>
      </c>
      <c r="BV53" s="16">
        <f t="shared" si="30"/>
        <v>51.669719999999998</v>
      </c>
      <c r="BW53" s="16">
        <f t="shared" si="30"/>
        <v>92.702339999999992</v>
      </c>
      <c r="BX53" s="16">
        <f t="shared" si="30"/>
        <v>121.80100999999999</v>
      </c>
      <c r="BY53" s="16">
        <f t="shared" si="30"/>
        <v>72.466429999999988</v>
      </c>
      <c r="BZ53" s="16">
        <f t="shared" si="30"/>
        <v>80.297970000000007</v>
      </c>
      <c r="CA53" s="16">
        <f t="shared" si="30"/>
        <v>104.45058</v>
      </c>
      <c r="CB53" s="16">
        <f t="shared" si="30"/>
        <v>136.80069</v>
      </c>
      <c r="CC53" s="16">
        <f t="shared" si="30"/>
        <v>128.76908</v>
      </c>
      <c r="CD53" s="16">
        <f t="shared" si="30"/>
        <v>113.68333</v>
      </c>
      <c r="CE53" s="16">
        <f t="shared" si="30"/>
        <v>117.50060000000001</v>
      </c>
      <c r="CF53" s="16">
        <f t="shared" si="30"/>
        <v>91.905539999999988</v>
      </c>
      <c r="CG53" s="16">
        <f t="shared" si="30"/>
        <v>83.793300000000002</v>
      </c>
      <c r="CH53" s="44">
        <f t="shared" si="30"/>
        <v>87.940860000000001</v>
      </c>
      <c r="CI53" s="16">
        <f t="shared" si="30"/>
        <v>72.057659999999998</v>
      </c>
      <c r="CJ53" s="16">
        <f t="shared" si="30"/>
        <v>98.295240000000007</v>
      </c>
      <c r="CK53" s="16">
        <f t="shared" si="30"/>
        <v>80.275710000000004</v>
      </c>
      <c r="CL53" s="16">
        <f t="shared" si="30"/>
        <v>68.03994999999999</v>
      </c>
      <c r="CM53" s="16">
        <f t="shared" si="30"/>
        <v>94.482140000000001</v>
      </c>
      <c r="CN53" s="16">
        <f t="shared" si="30"/>
        <v>113.51367999999999</v>
      </c>
      <c r="CO53" s="16">
        <f t="shared" si="30"/>
        <v>111.80989</v>
      </c>
      <c r="CP53" s="16">
        <f t="shared" si="30"/>
        <v>77.876850000000005</v>
      </c>
      <c r="CQ53" s="16">
        <f t="shared" si="30"/>
        <v>99.683000000000007</v>
      </c>
      <c r="CR53" s="16">
        <f t="shared" si="30"/>
        <v>120.36797</v>
      </c>
      <c r="CS53" s="85">
        <f t="shared" si="30"/>
        <v>103.71052</v>
      </c>
      <c r="CT53" s="98">
        <f t="shared" si="30"/>
        <v>86.377780000000001</v>
      </c>
      <c r="CU53" s="16">
        <f t="shared" si="30"/>
        <v>114.22996999999999</v>
      </c>
      <c r="CV53" s="16">
        <f t="shared" si="30"/>
        <v>98.457669999999993</v>
      </c>
      <c r="CW53" s="16">
        <f t="shared" si="30"/>
        <v>98.651830000000004</v>
      </c>
      <c r="CX53" s="16">
        <f t="shared" si="30"/>
        <v>135.31460999999999</v>
      </c>
      <c r="CY53" s="16">
        <f t="shared" si="30"/>
        <v>115.93407000000001</v>
      </c>
      <c r="CZ53" s="16">
        <f t="shared" si="30"/>
        <v>154.60633999999999</v>
      </c>
      <c r="DA53" s="16">
        <f t="shared" si="30"/>
        <v>158.76575</v>
      </c>
      <c r="DB53" s="16">
        <f t="shared" si="30"/>
        <v>115.67523</v>
      </c>
      <c r="DC53" s="16">
        <f t="shared" si="30"/>
        <v>128.93093999999999</v>
      </c>
      <c r="DD53" s="16">
        <f t="shared" si="30"/>
        <v>119.91604</v>
      </c>
      <c r="DE53" s="118">
        <f t="shared" si="30"/>
        <v>93.128520000000009</v>
      </c>
      <c r="DF53" s="114">
        <f t="shared" si="30"/>
        <v>83.66704</v>
      </c>
      <c r="DG53" s="16">
        <f t="shared" si="30"/>
        <v>71.349419999999995</v>
      </c>
      <c r="DH53" s="16">
        <f t="shared" si="30"/>
        <v>63.495710000000003</v>
      </c>
      <c r="DI53" s="16">
        <f t="shared" si="30"/>
        <v>61.245699999999999</v>
      </c>
      <c r="DJ53" s="16">
        <f t="shared" si="30"/>
        <v>42.713519999999995</v>
      </c>
      <c r="DK53" s="16">
        <f t="shared" si="30"/>
        <v>86.565359999999998</v>
      </c>
      <c r="DL53" s="16">
        <f t="shared" si="30"/>
        <v>83.103070000000002</v>
      </c>
      <c r="DM53" s="16">
        <f t="shared" si="30"/>
        <v>77.288259999999994</v>
      </c>
      <c r="DN53" s="16">
        <f t="shared" si="30"/>
        <v>96.815420000000003</v>
      </c>
      <c r="DO53" s="16">
        <f t="shared" si="30"/>
        <v>95.866219999999998</v>
      </c>
      <c r="DP53" s="16">
        <f t="shared" si="30"/>
        <v>65.684219999999996</v>
      </c>
      <c r="DQ53" s="16">
        <f t="shared" si="34"/>
        <v>55.998599999999996</v>
      </c>
      <c r="DR53" s="134">
        <f t="shared" si="34"/>
        <v>92.265999999999991</v>
      </c>
      <c r="DS53" s="16">
        <f t="shared" si="31"/>
        <v>106.73</v>
      </c>
      <c r="DT53" s="98">
        <f t="shared" si="31"/>
        <v>100.53200000000001</v>
      </c>
      <c r="DU53" s="98">
        <f t="shared" si="31"/>
        <v>92.030999999999992</v>
      </c>
      <c r="DV53" s="98">
        <f t="shared" si="31"/>
        <v>109.83099999999999</v>
      </c>
      <c r="DW53" s="98">
        <f t="shared" si="31"/>
        <v>146.63</v>
      </c>
      <c r="DX53" s="98">
        <f t="shared" si="31"/>
        <v>122.03100000000001</v>
      </c>
      <c r="DY53" s="98">
        <f t="shared" si="31"/>
        <v>104.69399999999999</v>
      </c>
      <c r="DZ53" s="98">
        <f t="shared" si="31"/>
        <v>106.995</v>
      </c>
      <c r="EA53" s="98">
        <f t="shared" si="31"/>
        <v>99.455000000000013</v>
      </c>
      <c r="EB53" s="62">
        <f t="shared" si="31"/>
        <v>102.926</v>
      </c>
      <c r="EC53" s="114">
        <f t="shared" si="31"/>
        <v>118.92699999999999</v>
      </c>
      <c r="ED53" s="248">
        <f t="shared" si="31"/>
        <v>1381.308</v>
      </c>
      <c r="EE53" s="248">
        <f t="shared" si="31"/>
        <v>1454.4119999999998</v>
      </c>
      <c r="EF53" s="248">
        <f t="shared" si="31"/>
        <v>1478.5380000000002</v>
      </c>
      <c r="EG53" s="179">
        <f t="shared" si="31"/>
        <v>114.995</v>
      </c>
      <c r="EH53" s="16">
        <f t="shared" si="31"/>
        <v>100.929</v>
      </c>
      <c r="EI53" s="114">
        <f t="shared" si="31"/>
        <v>118.229</v>
      </c>
      <c r="EJ53" s="16">
        <f t="shared" si="31"/>
        <v>84.894999999999996</v>
      </c>
      <c r="EK53" s="118">
        <f t="shared" si="31"/>
        <v>117.197</v>
      </c>
      <c r="EL53" s="118">
        <f t="shared" si="31"/>
        <v>112.75900000000001</v>
      </c>
      <c r="EM53" s="118">
        <f t="shared" si="31"/>
        <v>96.89500000000001</v>
      </c>
      <c r="EN53" s="118">
        <f t="shared" si="31"/>
        <v>149.92799999999997</v>
      </c>
      <c r="EO53" s="118">
        <f t="shared" si="31"/>
        <v>116.161</v>
      </c>
      <c r="EP53" s="118">
        <f t="shared" si="31"/>
        <v>112.22699999999999</v>
      </c>
      <c r="EQ53" s="118">
        <f t="shared" si="31"/>
        <v>148.62900000000002</v>
      </c>
      <c r="ER53" s="118">
        <f t="shared" si="35"/>
        <v>108.464</v>
      </c>
      <c r="ES53" s="179">
        <f t="shared" si="32"/>
        <v>119.59399999999999</v>
      </c>
      <c r="ET53" s="134">
        <f t="shared" si="32"/>
        <v>124.995</v>
      </c>
      <c r="EU53" s="134">
        <f t="shared" si="32"/>
        <v>114.928</v>
      </c>
      <c r="EV53" s="16">
        <f t="shared" si="32"/>
        <v>124.929</v>
      </c>
      <c r="EW53" s="114">
        <f t="shared" si="32"/>
        <v>87.788999999999987</v>
      </c>
      <c r="EX53" s="16">
        <f t="shared" si="32"/>
        <v>150.16299999999998</v>
      </c>
      <c r="EY53" s="62">
        <f t="shared" si="32"/>
        <v>103.32400000000001</v>
      </c>
      <c r="EZ53" s="114">
        <f t="shared" si="32"/>
        <v>132.79500000000002</v>
      </c>
      <c r="FA53" s="16">
        <f t="shared" si="32"/>
        <v>124.36199999999999</v>
      </c>
      <c r="FB53" s="16">
        <f t="shared" si="32"/>
        <v>85.256999999999991</v>
      </c>
      <c r="FC53" s="62">
        <f t="shared" si="32"/>
        <v>181.047</v>
      </c>
      <c r="FD53" s="210">
        <f t="shared" si="32"/>
        <v>105.22899999999998</v>
      </c>
      <c r="FE53" s="179">
        <f t="shared" si="32"/>
        <v>133.39499999999998</v>
      </c>
      <c r="FF53" s="16">
        <f t="shared" si="32"/>
        <v>106.995</v>
      </c>
      <c r="FG53" s="16">
        <f t="shared" si="32"/>
        <v>92.195000000000022</v>
      </c>
      <c r="FH53" s="16">
        <f t="shared" si="32"/>
        <v>125.99299999999999</v>
      </c>
      <c r="FI53" s="16">
        <f t="shared" si="32"/>
        <v>118.822</v>
      </c>
      <c r="FJ53" s="16">
        <f t="shared" si="32"/>
        <v>98.161000000000001</v>
      </c>
      <c r="FK53" s="16">
        <f t="shared" si="32"/>
        <v>148.42699999999999</v>
      </c>
      <c r="FL53" s="16">
        <f t="shared" si="36"/>
        <v>137.65199999999999</v>
      </c>
      <c r="FM53" s="16">
        <f t="shared" si="36"/>
        <v>121.39399999999999</v>
      </c>
      <c r="FN53" s="16">
        <f t="shared" si="36"/>
        <v>144.82499999999999</v>
      </c>
      <c r="FO53" s="16">
        <f t="shared" si="33"/>
        <v>114.05999999999999</v>
      </c>
      <c r="FP53" s="16">
        <f t="shared" si="33"/>
        <v>136.619</v>
      </c>
    </row>
    <row r="54" spans="1:172" x14ac:dyDescent="0.25">
      <c r="A54" s="74"/>
      <c r="CT54" s="6"/>
      <c r="DE54" s="7"/>
      <c r="DQ54" s="7"/>
      <c r="DR54" s="144"/>
      <c r="DU54" s="2"/>
      <c r="DV54" s="2"/>
      <c r="DW54" s="2"/>
      <c r="DX54" s="2"/>
      <c r="DY54" s="2"/>
      <c r="DZ54" s="2"/>
      <c r="EA54" s="2"/>
      <c r="EB54" s="140"/>
      <c r="EC54" s="166"/>
      <c r="ED54" s="244"/>
      <c r="EE54" s="244"/>
      <c r="EF54" s="244"/>
      <c r="EG54" s="5"/>
      <c r="EH54" s="9"/>
      <c r="EJ54" s="169"/>
      <c r="EK54" s="10"/>
      <c r="EL54" s="10"/>
      <c r="EM54" s="10"/>
      <c r="EN54" s="10"/>
      <c r="EO54" s="10"/>
      <c r="EP54" s="10"/>
      <c r="EQ54" s="10"/>
      <c r="ER54" s="10"/>
      <c r="ES54" s="5"/>
      <c r="ET54" s="8"/>
      <c r="EU54" s="8"/>
      <c r="EV54" s="9"/>
      <c r="EX54" s="9"/>
      <c r="EY54" s="213"/>
      <c r="FA54" s="9"/>
      <c r="FB54" s="9"/>
      <c r="FC54" s="213"/>
      <c r="FD54" s="221"/>
      <c r="FE54" s="5"/>
      <c r="FF54" s="8"/>
      <c r="FG54" s="8"/>
      <c r="FH54" s="9"/>
      <c r="FK54" s="213"/>
      <c r="FM54" s="9"/>
      <c r="FN54" s="9"/>
      <c r="FO54" s="9"/>
      <c r="FP54" s="9"/>
    </row>
    <row r="55" spans="1:172" ht="13.2" x14ac:dyDescent="0.25">
      <c r="A55" s="75" t="s">
        <v>48</v>
      </c>
      <c r="B55" s="119">
        <f t="shared" ref="B55:BM55" si="37">+B42-B13</f>
        <v>132391</v>
      </c>
      <c r="C55" s="120">
        <f t="shared" si="37"/>
        <v>126870</v>
      </c>
      <c r="D55" s="120">
        <f t="shared" si="37"/>
        <v>147401</v>
      </c>
      <c r="E55" s="120">
        <f t="shared" si="37"/>
        <v>129191</v>
      </c>
      <c r="F55" s="120">
        <f t="shared" si="37"/>
        <v>148830</v>
      </c>
      <c r="G55" s="120">
        <f t="shared" si="37"/>
        <v>105718</v>
      </c>
      <c r="H55" s="120">
        <f t="shared" si="37"/>
        <v>100219</v>
      </c>
      <c r="I55" s="120">
        <f t="shared" si="37"/>
        <v>121140</v>
      </c>
      <c r="J55" s="120">
        <f t="shared" si="37"/>
        <v>110621</v>
      </c>
      <c r="K55" s="120">
        <f t="shared" si="37"/>
        <v>121243</v>
      </c>
      <c r="L55" s="120">
        <f t="shared" si="37"/>
        <v>123777</v>
      </c>
      <c r="M55" s="120">
        <f t="shared" si="37"/>
        <v>122415</v>
      </c>
      <c r="N55" s="120">
        <f t="shared" si="37"/>
        <v>98348</v>
      </c>
      <c r="O55" s="120">
        <f t="shared" si="37"/>
        <v>97027</v>
      </c>
      <c r="P55" s="120">
        <f t="shared" si="37"/>
        <v>132708</v>
      </c>
      <c r="Q55" s="120">
        <f t="shared" si="37"/>
        <v>110999</v>
      </c>
      <c r="R55" s="120">
        <f t="shared" si="37"/>
        <v>141496</v>
      </c>
      <c r="S55" s="120">
        <f t="shared" si="37"/>
        <v>124812</v>
      </c>
      <c r="T55" s="120">
        <f t="shared" si="37"/>
        <v>136804</v>
      </c>
      <c r="U55" s="120">
        <f t="shared" si="37"/>
        <v>165434</v>
      </c>
      <c r="V55" s="120">
        <f t="shared" si="37"/>
        <v>134168</v>
      </c>
      <c r="W55" s="120">
        <f t="shared" si="37"/>
        <v>147570</v>
      </c>
      <c r="X55" s="120">
        <f t="shared" si="37"/>
        <v>153998</v>
      </c>
      <c r="Y55" s="120">
        <f t="shared" si="37"/>
        <v>130192</v>
      </c>
      <c r="Z55" s="120">
        <f t="shared" si="37"/>
        <v>110023</v>
      </c>
      <c r="AA55" s="120">
        <f t="shared" si="37"/>
        <v>100681</v>
      </c>
      <c r="AB55" s="120">
        <f t="shared" si="37"/>
        <v>110289</v>
      </c>
      <c r="AC55" s="120">
        <f t="shared" si="37"/>
        <v>138196</v>
      </c>
      <c r="AD55" s="120">
        <f t="shared" si="37"/>
        <v>25550</v>
      </c>
      <c r="AE55" s="120">
        <f t="shared" si="37"/>
        <v>126889</v>
      </c>
      <c r="AF55" s="120">
        <f t="shared" si="37"/>
        <v>150768</v>
      </c>
      <c r="AG55" s="120">
        <f t="shared" si="37"/>
        <v>154485</v>
      </c>
      <c r="AH55" s="120">
        <f t="shared" si="37"/>
        <v>135923</v>
      </c>
      <c r="AI55" s="120">
        <f t="shared" si="37"/>
        <v>168793</v>
      </c>
      <c r="AJ55" s="120">
        <f t="shared" si="37"/>
        <v>155862</v>
      </c>
      <c r="AK55" s="120">
        <f t="shared" si="37"/>
        <v>157132</v>
      </c>
      <c r="AL55" s="120">
        <f t="shared" si="37"/>
        <v>113714</v>
      </c>
      <c r="AM55" s="120">
        <f t="shared" si="37"/>
        <v>133646</v>
      </c>
      <c r="AN55" s="120">
        <f t="shared" si="37"/>
        <v>131963</v>
      </c>
      <c r="AO55" s="120">
        <f t="shared" si="37"/>
        <v>203082</v>
      </c>
      <c r="AP55" s="120">
        <f t="shared" si="37"/>
        <v>151045</v>
      </c>
      <c r="AQ55" s="120">
        <f t="shared" si="37"/>
        <v>193691</v>
      </c>
      <c r="AR55" s="120">
        <f t="shared" si="37"/>
        <v>160709</v>
      </c>
      <c r="AS55" s="120">
        <f t="shared" si="37"/>
        <v>140495</v>
      </c>
      <c r="AT55" s="120">
        <f t="shared" si="37"/>
        <v>145270</v>
      </c>
      <c r="AU55" s="120">
        <f t="shared" si="37"/>
        <v>144008</v>
      </c>
      <c r="AV55" s="120">
        <f t="shared" si="37"/>
        <v>139928</v>
      </c>
      <c r="AW55" s="120">
        <f t="shared" si="37"/>
        <v>164223</v>
      </c>
      <c r="AX55" s="120">
        <f t="shared" si="37"/>
        <v>124066</v>
      </c>
      <c r="AY55" s="120">
        <f t="shared" si="37"/>
        <v>152858</v>
      </c>
      <c r="AZ55" s="120">
        <f t="shared" si="37"/>
        <v>141461</v>
      </c>
      <c r="BA55" s="120">
        <f t="shared" si="37"/>
        <v>138001</v>
      </c>
      <c r="BB55" s="120">
        <f t="shared" si="37"/>
        <v>154164</v>
      </c>
      <c r="BC55" s="120">
        <f t="shared" si="37"/>
        <v>174466</v>
      </c>
      <c r="BD55" s="120">
        <f t="shared" si="37"/>
        <v>153486</v>
      </c>
      <c r="BE55" s="120">
        <f t="shared" si="37"/>
        <v>167119</v>
      </c>
      <c r="BF55" s="120">
        <f t="shared" si="37"/>
        <v>168053</v>
      </c>
      <c r="BG55" s="120">
        <f t="shared" si="37"/>
        <v>173651</v>
      </c>
      <c r="BH55" s="120">
        <f t="shared" si="37"/>
        <v>179433</v>
      </c>
      <c r="BI55" s="120">
        <f t="shared" si="37"/>
        <v>187902</v>
      </c>
      <c r="BJ55" s="120">
        <f t="shared" si="37"/>
        <v>137283</v>
      </c>
      <c r="BK55" s="120">
        <f t="shared" si="37"/>
        <v>130316</v>
      </c>
      <c r="BL55" s="120">
        <f t="shared" si="37"/>
        <v>138295</v>
      </c>
      <c r="BM55" s="120">
        <f t="shared" si="37"/>
        <v>146607</v>
      </c>
      <c r="BN55" s="120">
        <f t="shared" ref="BN55:DY55" si="38">+BN42-BN13</f>
        <v>156401</v>
      </c>
      <c r="BO55" s="120">
        <f t="shared" si="38"/>
        <v>180208</v>
      </c>
      <c r="BP55" s="120">
        <f t="shared" si="38"/>
        <v>159601</v>
      </c>
      <c r="BQ55" s="120">
        <f t="shared" si="38"/>
        <v>177696</v>
      </c>
      <c r="BR55" s="120">
        <f t="shared" si="38"/>
        <v>148948</v>
      </c>
      <c r="BS55" s="120">
        <f t="shared" si="38"/>
        <v>185792</v>
      </c>
      <c r="BT55" s="120">
        <f t="shared" si="38"/>
        <v>194077</v>
      </c>
      <c r="BU55" s="120">
        <f t="shared" si="38"/>
        <v>183512</v>
      </c>
      <c r="BV55" s="120">
        <f t="shared" si="38"/>
        <v>131759</v>
      </c>
      <c r="BW55" s="120">
        <f t="shared" si="38"/>
        <v>142567</v>
      </c>
      <c r="BX55" s="120">
        <f t="shared" si="38"/>
        <v>176031</v>
      </c>
      <c r="BY55" s="120">
        <f t="shared" si="38"/>
        <v>177528</v>
      </c>
      <c r="BZ55" s="120">
        <f t="shared" si="38"/>
        <v>192660</v>
      </c>
      <c r="CA55" s="120">
        <f t="shared" si="38"/>
        <v>170240</v>
      </c>
      <c r="CB55" s="120">
        <f t="shared" si="38"/>
        <v>188208</v>
      </c>
      <c r="CC55" s="120">
        <f t="shared" si="38"/>
        <v>190086</v>
      </c>
      <c r="CD55" s="120">
        <f t="shared" si="38"/>
        <v>176216</v>
      </c>
      <c r="CE55" s="120">
        <f t="shared" si="38"/>
        <v>200072</v>
      </c>
      <c r="CF55" s="120">
        <f t="shared" si="38"/>
        <v>205587</v>
      </c>
      <c r="CG55" s="120">
        <f t="shared" si="38"/>
        <v>151878</v>
      </c>
      <c r="CH55" s="121">
        <f t="shared" si="38"/>
        <v>167293</v>
      </c>
      <c r="CI55" s="120">
        <f t="shared" si="38"/>
        <v>122647</v>
      </c>
      <c r="CJ55" s="120">
        <f t="shared" si="38"/>
        <v>144769</v>
      </c>
      <c r="CK55" s="120">
        <f t="shared" si="38"/>
        <v>140431</v>
      </c>
      <c r="CL55" s="120">
        <f t="shared" si="38"/>
        <v>156534</v>
      </c>
      <c r="CM55" s="120">
        <f t="shared" si="38"/>
        <v>161791</v>
      </c>
      <c r="CN55" s="120">
        <f t="shared" si="38"/>
        <v>162433</v>
      </c>
      <c r="CO55" s="120">
        <f t="shared" si="38"/>
        <v>169438</v>
      </c>
      <c r="CP55" s="120">
        <f t="shared" si="38"/>
        <v>157416</v>
      </c>
      <c r="CQ55" s="120">
        <f t="shared" si="38"/>
        <v>202917</v>
      </c>
      <c r="CR55" s="120">
        <f t="shared" si="38"/>
        <v>167640</v>
      </c>
      <c r="CS55" s="122">
        <f t="shared" si="38"/>
        <v>178574</v>
      </c>
      <c r="CT55" s="123">
        <f t="shared" si="38"/>
        <v>130459</v>
      </c>
      <c r="CU55" s="120">
        <f t="shared" si="38"/>
        <v>172372</v>
      </c>
      <c r="CV55" s="120">
        <f t="shared" si="38"/>
        <v>147668</v>
      </c>
      <c r="CW55" s="120">
        <f t="shared" si="38"/>
        <v>208843</v>
      </c>
      <c r="CX55" s="120">
        <f t="shared" si="38"/>
        <v>183389</v>
      </c>
      <c r="CY55" s="120">
        <f t="shared" si="38"/>
        <v>186159</v>
      </c>
      <c r="CZ55" s="120">
        <f t="shared" si="38"/>
        <v>255068</v>
      </c>
      <c r="DA55" s="120">
        <f t="shared" si="38"/>
        <v>195073</v>
      </c>
      <c r="DB55" s="120">
        <f t="shared" si="38"/>
        <v>226859</v>
      </c>
      <c r="DC55" s="120">
        <f t="shared" si="38"/>
        <v>230680</v>
      </c>
      <c r="DD55" s="120">
        <f t="shared" si="38"/>
        <v>222602</v>
      </c>
      <c r="DE55" s="124">
        <f t="shared" si="38"/>
        <v>220132</v>
      </c>
      <c r="DF55" s="119">
        <f t="shared" si="38"/>
        <v>159550</v>
      </c>
      <c r="DG55" s="120">
        <f t="shared" si="38"/>
        <v>198445</v>
      </c>
      <c r="DH55" s="120">
        <f t="shared" si="38"/>
        <v>167462</v>
      </c>
      <c r="DI55" s="120">
        <f t="shared" si="38"/>
        <v>165699</v>
      </c>
      <c r="DJ55" s="120">
        <f t="shared" si="38"/>
        <v>157887</v>
      </c>
      <c r="DK55" s="120">
        <f t="shared" si="38"/>
        <v>196118</v>
      </c>
      <c r="DL55" s="120">
        <f t="shared" si="38"/>
        <v>159404</v>
      </c>
      <c r="DM55" s="120">
        <f t="shared" si="38"/>
        <v>168900</v>
      </c>
      <c r="DN55" s="120">
        <f t="shared" si="38"/>
        <v>177929</v>
      </c>
      <c r="DO55" s="120">
        <f t="shared" si="38"/>
        <v>202812</v>
      </c>
      <c r="DP55" s="120">
        <f t="shared" si="38"/>
        <v>163992</v>
      </c>
      <c r="DQ55" s="124">
        <f t="shared" si="38"/>
        <v>169353</v>
      </c>
      <c r="DR55" s="151">
        <f t="shared" si="38"/>
        <v>171.6</v>
      </c>
      <c r="DS55" s="151">
        <f t="shared" si="38"/>
        <v>164.3</v>
      </c>
      <c r="DT55" s="151">
        <f t="shared" si="38"/>
        <v>201.29999999999998</v>
      </c>
      <c r="DU55" s="151">
        <f t="shared" si="38"/>
        <v>181</v>
      </c>
      <c r="DV55" s="151">
        <f t="shared" si="38"/>
        <v>197.39999999999995</v>
      </c>
      <c r="DW55" s="151">
        <f t="shared" si="38"/>
        <v>171.49999999999994</v>
      </c>
      <c r="DX55" s="151">
        <f t="shared" si="38"/>
        <v>188.49999999999994</v>
      </c>
      <c r="DY55" s="151">
        <f t="shared" si="38"/>
        <v>204</v>
      </c>
      <c r="DZ55" s="151">
        <f t="shared" ref="DZ55:EZ55" si="39">+DZ42-DZ13</f>
        <v>197.39999999999998</v>
      </c>
      <c r="EA55" s="151">
        <f t="shared" si="39"/>
        <v>224.29999999999998</v>
      </c>
      <c r="EB55" s="151">
        <f t="shared" si="39"/>
        <v>209.29999999999995</v>
      </c>
      <c r="EC55" s="167">
        <f t="shared" si="39"/>
        <v>253.49999999999997</v>
      </c>
      <c r="ED55" s="249">
        <f t="shared" si="39"/>
        <v>2745.6000000000004</v>
      </c>
      <c r="EE55" s="249">
        <f t="shared" si="39"/>
        <v>2820.2000000000003</v>
      </c>
      <c r="EF55" s="249">
        <f t="shared" si="39"/>
        <v>3986.6000000000008</v>
      </c>
      <c r="EG55" s="167">
        <f t="shared" si="39"/>
        <v>186.60000000000002</v>
      </c>
      <c r="EH55" s="126">
        <f t="shared" si="39"/>
        <v>196.5</v>
      </c>
      <c r="EI55" s="189">
        <f t="shared" si="39"/>
        <v>198.90000000000003</v>
      </c>
      <c r="EJ55" s="126">
        <f t="shared" si="39"/>
        <v>196.9</v>
      </c>
      <c r="EK55" s="197">
        <f t="shared" si="39"/>
        <v>220.79999999999998</v>
      </c>
      <c r="EL55" s="197">
        <f t="shared" si="39"/>
        <v>201.90000000000003</v>
      </c>
      <c r="EM55" s="197">
        <f t="shared" si="39"/>
        <v>208.60000000000002</v>
      </c>
      <c r="EN55" s="197">
        <f t="shared" si="39"/>
        <v>251.90000000000003</v>
      </c>
      <c r="EO55" s="197">
        <f t="shared" si="39"/>
        <v>265</v>
      </c>
      <c r="EP55" s="197">
        <f t="shared" si="39"/>
        <v>244.9</v>
      </c>
      <c r="EQ55" s="197">
        <f t="shared" si="39"/>
        <v>255.2</v>
      </c>
      <c r="ER55" s="197">
        <f t="shared" si="39"/>
        <v>318.40000000000003</v>
      </c>
      <c r="ES55" s="167">
        <f t="shared" si="39"/>
        <v>208.79999999999998</v>
      </c>
      <c r="ET55" s="204">
        <f t="shared" si="39"/>
        <v>205.00000000000003</v>
      </c>
      <c r="EU55" s="204">
        <f t="shared" si="39"/>
        <v>189.90000000000003</v>
      </c>
      <c r="EV55" s="126">
        <f t="shared" si="39"/>
        <v>198.8</v>
      </c>
      <c r="EW55" s="189">
        <f t="shared" si="39"/>
        <v>234.50000000000003</v>
      </c>
      <c r="EX55" s="126">
        <f t="shared" si="39"/>
        <v>246.5</v>
      </c>
      <c r="EY55" s="125">
        <f t="shared" si="39"/>
        <v>258.8</v>
      </c>
      <c r="EZ55" s="189">
        <f t="shared" si="39"/>
        <v>269.5</v>
      </c>
      <c r="FA55" s="126">
        <f>+FA42-FA13</f>
        <v>237</v>
      </c>
      <c r="FB55" s="126">
        <f t="shared" ref="FB55:FP55" si="40">+FB42-FB13</f>
        <v>267.09999999999997</v>
      </c>
      <c r="FC55" s="125">
        <f t="shared" si="40"/>
        <v>240.10000000000002</v>
      </c>
      <c r="FD55" s="211">
        <f t="shared" si="40"/>
        <v>264.20000000000005</v>
      </c>
      <c r="FE55" s="167">
        <f t="shared" si="40"/>
        <v>224.10000000000002</v>
      </c>
      <c r="FF55" s="126">
        <f t="shared" si="40"/>
        <v>220.00000000000003</v>
      </c>
      <c r="FG55" s="126">
        <f t="shared" si="40"/>
        <v>452.49999999999994</v>
      </c>
      <c r="FH55" s="126">
        <f>+FH42-FH13</f>
        <v>259.70000000000005</v>
      </c>
      <c r="FI55" s="126">
        <f t="shared" si="40"/>
        <v>526.4</v>
      </c>
      <c r="FJ55" s="126">
        <f t="shared" si="40"/>
        <v>265.2</v>
      </c>
      <c r="FK55" s="126">
        <f t="shared" si="40"/>
        <v>316</v>
      </c>
      <c r="FL55" s="126">
        <f t="shared" si="40"/>
        <v>316.7</v>
      </c>
      <c r="FM55" s="126">
        <f t="shared" si="40"/>
        <v>265.59999999999997</v>
      </c>
      <c r="FN55" s="126">
        <f t="shared" si="40"/>
        <v>326.40000000000003</v>
      </c>
      <c r="FO55" s="126">
        <f t="shared" si="40"/>
        <v>520.79999999999995</v>
      </c>
      <c r="FP55" s="126">
        <f t="shared" si="40"/>
        <v>293.20000000000005</v>
      </c>
    </row>
    <row r="56" spans="1:172" ht="40.200000000000003" thickBot="1" x14ac:dyDescent="0.3">
      <c r="A56" s="76" t="s">
        <v>49</v>
      </c>
      <c r="B56" s="125">
        <f t="shared" ref="B56:BM56" si="41">+B47/B55</f>
        <v>0.4123991812132245</v>
      </c>
      <c r="C56" s="126">
        <f t="shared" si="41"/>
        <v>0.41808496886576813</v>
      </c>
      <c r="D56" s="126">
        <f t="shared" si="41"/>
        <v>0.4382021831602228</v>
      </c>
      <c r="E56" s="126">
        <f t="shared" si="41"/>
        <v>0.43028515918291516</v>
      </c>
      <c r="F56" s="126">
        <f t="shared" si="41"/>
        <v>0.40872626486595448</v>
      </c>
      <c r="G56" s="126">
        <f t="shared" si="41"/>
        <v>0.44447076183809758</v>
      </c>
      <c r="H56" s="126">
        <f t="shared" si="41"/>
        <v>0.44603807661221923</v>
      </c>
      <c r="I56" s="126">
        <f t="shared" si="41"/>
        <v>0.47232045567112435</v>
      </c>
      <c r="J56" s="126">
        <f t="shared" si="41"/>
        <v>0.4705895806402039</v>
      </c>
      <c r="K56" s="126">
        <f t="shared" si="41"/>
        <v>0.49562523197215513</v>
      </c>
      <c r="L56" s="126">
        <f t="shared" si="41"/>
        <v>0.44871510862276515</v>
      </c>
      <c r="M56" s="126">
        <f t="shared" si="41"/>
        <v>0.5284871951966672</v>
      </c>
      <c r="N56" s="126">
        <f t="shared" si="41"/>
        <v>0.44444747224142844</v>
      </c>
      <c r="O56" s="126">
        <f t="shared" si="41"/>
        <v>0.49248281406206523</v>
      </c>
      <c r="P56" s="126">
        <f t="shared" si="41"/>
        <v>0.36561586339934299</v>
      </c>
      <c r="Q56" s="126">
        <f t="shared" si="41"/>
        <v>0.48343093181019647</v>
      </c>
      <c r="R56" s="126">
        <f t="shared" si="41"/>
        <v>0.47612406004410013</v>
      </c>
      <c r="S56" s="126">
        <f t="shared" si="41"/>
        <v>0.45239408069736892</v>
      </c>
      <c r="T56" s="126">
        <f t="shared" si="41"/>
        <v>0.49131560480687703</v>
      </c>
      <c r="U56" s="126">
        <f t="shared" si="41"/>
        <v>0.45364030368606201</v>
      </c>
      <c r="V56" s="126">
        <f t="shared" si="41"/>
        <v>0.50845141911633174</v>
      </c>
      <c r="W56" s="126">
        <f t="shared" si="41"/>
        <v>0.50620654604594451</v>
      </c>
      <c r="X56" s="126">
        <f t="shared" si="41"/>
        <v>0.52111585864751486</v>
      </c>
      <c r="Y56" s="126">
        <f t="shared" si="41"/>
        <v>0.43065418766130026</v>
      </c>
      <c r="Z56" s="126">
        <f t="shared" si="41"/>
        <v>0.5001065231815166</v>
      </c>
      <c r="AA56" s="126">
        <f t="shared" si="41"/>
        <v>0.43074790675499841</v>
      </c>
      <c r="AB56" s="126">
        <f t="shared" si="41"/>
        <v>0.42485061973542232</v>
      </c>
      <c r="AC56" s="126">
        <f t="shared" si="41"/>
        <v>0.42984876552143336</v>
      </c>
      <c r="AD56" s="126">
        <f t="shared" si="41"/>
        <v>0.40114246575342466</v>
      </c>
      <c r="AE56" s="126">
        <f t="shared" si="41"/>
        <v>0.44945408979501766</v>
      </c>
      <c r="AF56" s="126">
        <f t="shared" si="41"/>
        <v>0.45843793112596848</v>
      </c>
      <c r="AG56" s="126">
        <f t="shared" si="41"/>
        <v>0.52546195423503905</v>
      </c>
      <c r="AH56" s="126">
        <f t="shared" si="41"/>
        <v>0.43874495118559764</v>
      </c>
      <c r="AI56" s="126">
        <f t="shared" si="41"/>
        <v>0.47195096953072702</v>
      </c>
      <c r="AJ56" s="126">
        <f t="shared" si="41"/>
        <v>0.51154457147989885</v>
      </c>
      <c r="AK56" s="126">
        <f t="shared" si="41"/>
        <v>0.46987157294503984</v>
      </c>
      <c r="AL56" s="126">
        <f t="shared" si="41"/>
        <v>0.43952301387691928</v>
      </c>
      <c r="AM56" s="126">
        <f t="shared" si="41"/>
        <v>0.49012129057360487</v>
      </c>
      <c r="AN56" s="126">
        <f t="shared" si="41"/>
        <v>0.50144290445048989</v>
      </c>
      <c r="AO56" s="126">
        <f t="shared" si="41"/>
        <v>0.32152219300578089</v>
      </c>
      <c r="AP56" s="126">
        <f t="shared" si="41"/>
        <v>0.49528418683173886</v>
      </c>
      <c r="AQ56" s="126">
        <f t="shared" si="41"/>
        <v>0.35149129283239799</v>
      </c>
      <c r="AR56" s="126">
        <f t="shared" si="41"/>
        <v>0.51315918834663887</v>
      </c>
      <c r="AS56" s="126">
        <f t="shared" si="41"/>
        <v>0.51589914231823197</v>
      </c>
      <c r="AT56" s="126">
        <f t="shared" si="41"/>
        <v>0.5126988366489984</v>
      </c>
      <c r="AU56" s="126">
        <f t="shared" si="41"/>
        <v>0.49817169879451134</v>
      </c>
      <c r="AV56" s="126">
        <f t="shared" si="41"/>
        <v>0.50118839688982908</v>
      </c>
      <c r="AW56" s="126">
        <f t="shared" si="41"/>
        <v>0.45947589558100871</v>
      </c>
      <c r="AX56" s="126">
        <f t="shared" si="41"/>
        <v>0.4805325391323973</v>
      </c>
      <c r="AY56" s="126">
        <f t="shared" si="41"/>
        <v>0.43578831333656071</v>
      </c>
      <c r="AZ56" s="126">
        <f t="shared" si="41"/>
        <v>0.47505326556436056</v>
      </c>
      <c r="BA56" s="126">
        <f t="shared" si="41"/>
        <v>0.47843812725994739</v>
      </c>
      <c r="BB56" s="126">
        <f t="shared" si="41"/>
        <v>0.47193119016112711</v>
      </c>
      <c r="BC56" s="126">
        <f t="shared" si="41"/>
        <v>0.47728984443960432</v>
      </c>
      <c r="BD56" s="126">
        <f t="shared" si="41"/>
        <v>0.48625614062520356</v>
      </c>
      <c r="BE56" s="126">
        <f t="shared" si="41"/>
        <v>0.50149875238602437</v>
      </c>
      <c r="BF56" s="126">
        <f t="shared" si="41"/>
        <v>0.46931438296251782</v>
      </c>
      <c r="BG56" s="126">
        <f t="shared" si="41"/>
        <v>0.48261109927383083</v>
      </c>
      <c r="BH56" s="126">
        <f t="shared" si="41"/>
        <v>0.49119481923614944</v>
      </c>
      <c r="BI56" s="126">
        <f t="shared" si="41"/>
        <v>0.45400256516694876</v>
      </c>
      <c r="BJ56" s="126">
        <f t="shared" si="41"/>
        <v>0.45176227209486974</v>
      </c>
      <c r="BK56" s="126">
        <f t="shared" si="41"/>
        <v>0.48282229350194911</v>
      </c>
      <c r="BL56" s="126">
        <f t="shared" si="41"/>
        <v>0.47755775696879854</v>
      </c>
      <c r="BM56" s="126">
        <f t="shared" si="41"/>
        <v>0.48272763237771732</v>
      </c>
      <c r="BN56" s="126">
        <f t="shared" ref="BN56:DY56" si="42">+BN47/BN55</f>
        <v>0.452417695539031</v>
      </c>
      <c r="BO56" s="126">
        <f t="shared" si="42"/>
        <v>0.43246420802628077</v>
      </c>
      <c r="BP56" s="126">
        <f t="shared" si="42"/>
        <v>0.45438888227517371</v>
      </c>
      <c r="BQ56" s="126">
        <f t="shared" si="42"/>
        <v>0.49461918107329367</v>
      </c>
      <c r="BR56" s="126">
        <f t="shared" si="42"/>
        <v>0.45936984719499413</v>
      </c>
      <c r="BS56" s="126">
        <f t="shared" si="42"/>
        <v>0.49277627669652085</v>
      </c>
      <c r="BT56" s="126">
        <f t="shared" si="42"/>
        <v>0.46152192171148559</v>
      </c>
      <c r="BU56" s="126">
        <f t="shared" si="42"/>
        <v>0.50583237063516284</v>
      </c>
      <c r="BV56" s="126">
        <f t="shared" si="42"/>
        <v>0.44391138366259614</v>
      </c>
      <c r="BW56" s="126">
        <f t="shared" si="42"/>
        <v>0.46395757784059422</v>
      </c>
      <c r="BX56" s="126">
        <f t="shared" si="42"/>
        <v>0.46242712931245056</v>
      </c>
      <c r="BY56" s="126">
        <f t="shared" si="42"/>
        <v>0.39835592131945374</v>
      </c>
      <c r="BZ56" s="126">
        <f t="shared" si="42"/>
        <v>0.42689385445863176</v>
      </c>
      <c r="CA56" s="126">
        <f t="shared" si="42"/>
        <v>0.47071064379699246</v>
      </c>
      <c r="CB56" s="126">
        <f t="shared" si="42"/>
        <v>0.41973715251211435</v>
      </c>
      <c r="CC56" s="126">
        <f t="shared" si="42"/>
        <v>0.48720884231347916</v>
      </c>
      <c r="CD56" s="126">
        <f t="shared" si="42"/>
        <v>0.48808241022381627</v>
      </c>
      <c r="CE56" s="126">
        <f t="shared" si="42"/>
        <v>0.49256867527690029</v>
      </c>
      <c r="CF56" s="126">
        <f t="shared" si="42"/>
        <v>0.4378381901579379</v>
      </c>
      <c r="CG56" s="126">
        <f t="shared" si="42"/>
        <v>0.4844671380976836</v>
      </c>
      <c r="CH56" s="127">
        <f t="shared" si="42"/>
        <v>0.42442636571763315</v>
      </c>
      <c r="CI56" s="126">
        <f t="shared" si="42"/>
        <v>0.44492698557649202</v>
      </c>
      <c r="CJ56" s="126">
        <f t="shared" si="42"/>
        <v>0.46519655451097963</v>
      </c>
      <c r="CK56" s="126">
        <f t="shared" si="42"/>
        <v>0.49036259800186571</v>
      </c>
      <c r="CL56" s="126">
        <f t="shared" si="42"/>
        <v>0.46231202166941371</v>
      </c>
      <c r="CM56" s="126">
        <f t="shared" si="42"/>
        <v>0.48211111866543871</v>
      </c>
      <c r="CN56" s="126">
        <f t="shared" si="42"/>
        <v>0.46665628289817951</v>
      </c>
      <c r="CO56" s="126">
        <f t="shared" si="42"/>
        <v>0.50578494788654249</v>
      </c>
      <c r="CP56" s="126">
        <f t="shared" si="42"/>
        <v>0.47745750114346708</v>
      </c>
      <c r="CQ56" s="126">
        <f t="shared" si="42"/>
        <v>0.48589373980494494</v>
      </c>
      <c r="CR56" s="126">
        <f t="shared" si="42"/>
        <v>0.52625966356478171</v>
      </c>
      <c r="CS56" s="128">
        <f t="shared" si="42"/>
        <v>0.48181045392946337</v>
      </c>
      <c r="CT56" s="129">
        <f t="shared" si="42"/>
        <v>0.48284886439417751</v>
      </c>
      <c r="CU56" s="130">
        <f t="shared" si="42"/>
        <v>0.48529152066460907</v>
      </c>
      <c r="CV56" s="130">
        <f t="shared" si="42"/>
        <v>0.4979174228675135</v>
      </c>
      <c r="CW56" s="130">
        <f t="shared" si="42"/>
        <v>0.47548938676422003</v>
      </c>
      <c r="CX56" s="130">
        <f t="shared" si="42"/>
        <v>0.47429785865019169</v>
      </c>
      <c r="CY56" s="130">
        <f t="shared" si="42"/>
        <v>0.50526415590973306</v>
      </c>
      <c r="CZ56" s="130">
        <f t="shared" si="42"/>
        <v>0.42702745934417485</v>
      </c>
      <c r="DA56" s="130">
        <f t="shared" si="42"/>
        <v>0.50714168542032978</v>
      </c>
      <c r="DB56" s="130">
        <f t="shared" si="42"/>
        <v>0.46692540300362778</v>
      </c>
      <c r="DC56" s="130">
        <f t="shared" si="42"/>
        <v>0.50217634818796608</v>
      </c>
      <c r="DD56" s="130">
        <f t="shared" si="42"/>
        <v>0.46998742149666223</v>
      </c>
      <c r="DE56" s="131">
        <f t="shared" si="42"/>
        <v>0.44788817618519805</v>
      </c>
      <c r="DF56" s="132">
        <f t="shared" si="42"/>
        <v>0.4822553431526167</v>
      </c>
      <c r="DG56" s="130">
        <f t="shared" si="42"/>
        <v>0.6500230290508705</v>
      </c>
      <c r="DH56" s="130">
        <f t="shared" si="42"/>
        <v>0.48322491072601542</v>
      </c>
      <c r="DI56" s="130">
        <f t="shared" si="42"/>
        <v>0.48871145872938282</v>
      </c>
      <c r="DJ56" s="130">
        <f t="shared" si="42"/>
        <v>0.47502150272029986</v>
      </c>
      <c r="DK56" s="130">
        <f t="shared" si="42"/>
        <v>0.42875952232839415</v>
      </c>
      <c r="DL56" s="130">
        <f t="shared" si="42"/>
        <v>0.47511775112293292</v>
      </c>
      <c r="DM56" s="130">
        <f t="shared" si="42"/>
        <v>0.49636862048549441</v>
      </c>
      <c r="DN56" s="130">
        <f t="shared" si="42"/>
        <v>0.55700318666434367</v>
      </c>
      <c r="DO56" s="130">
        <f t="shared" si="42"/>
        <v>0.50505108179003222</v>
      </c>
      <c r="DP56" s="130">
        <f t="shared" si="42"/>
        <v>0.48754097760866388</v>
      </c>
      <c r="DQ56" s="131">
        <f t="shared" si="42"/>
        <v>0.47832574563190494</v>
      </c>
      <c r="DR56" s="129">
        <f>+DR47/DR55</f>
        <v>489.95337995338008</v>
      </c>
      <c r="DS56" s="129">
        <f t="shared" si="42"/>
        <v>510.2860620815581</v>
      </c>
      <c r="DT56" s="129">
        <f t="shared" si="42"/>
        <v>493.75062096373574</v>
      </c>
      <c r="DU56" s="129">
        <f t="shared" si="42"/>
        <v>513.32044198895017</v>
      </c>
      <c r="DV56" s="129">
        <f t="shared" si="42"/>
        <v>510.99797365754836</v>
      </c>
      <c r="DW56" s="129">
        <f t="shared" si="42"/>
        <v>509.56268221574362</v>
      </c>
      <c r="DX56" s="129">
        <f t="shared" si="42"/>
        <v>505.20424403183034</v>
      </c>
      <c r="DY56" s="129">
        <f t="shared" si="42"/>
        <v>519.87254901960785</v>
      </c>
      <c r="DZ56" s="129">
        <f t="shared" ref="DZ56:EH56" si="43">+DZ47/DZ55</f>
        <v>506.35764944275587</v>
      </c>
      <c r="EA56" s="129">
        <f t="shared" si="43"/>
        <v>492.39857333927779</v>
      </c>
      <c r="EB56" s="129">
        <f t="shared" si="43"/>
        <v>558.41376015289063</v>
      </c>
      <c r="EC56" s="168">
        <f>+EC47/EC55</f>
        <v>533.16370808678505</v>
      </c>
      <c r="ED56" s="250">
        <f t="shared" ref="ED56:EF56" si="44">+ED47/ED55</f>
        <v>501.72931235431219</v>
      </c>
      <c r="EE56" s="250">
        <f t="shared" si="44"/>
        <v>517.77604425218067</v>
      </c>
      <c r="EF56" s="250">
        <f t="shared" si="44"/>
        <v>385.16731049014197</v>
      </c>
      <c r="EG56" s="168">
        <f t="shared" si="43"/>
        <v>486.52197213290464</v>
      </c>
      <c r="EH56" s="130">
        <f t="shared" si="43"/>
        <v>506.15267175572518</v>
      </c>
      <c r="EI56" s="190">
        <f>+EI47/EI55</f>
        <v>538.40623428858714</v>
      </c>
      <c r="EJ56" s="130">
        <f>+EJ47/EJ55</f>
        <v>531.81818181818176</v>
      </c>
      <c r="EK56" s="131">
        <f>+EK47/EK55</f>
        <v>511.94293478260875</v>
      </c>
      <c r="EL56" s="131">
        <f>+EL47/EL55</f>
        <v>474.23972263496773</v>
      </c>
      <c r="EM56" s="131">
        <f t="shared" ref="EM56:EP56" si="45">+EM47/EM55</f>
        <v>481.95110258868641</v>
      </c>
      <c r="EN56" s="131">
        <f t="shared" si="45"/>
        <v>508.60658991663354</v>
      </c>
      <c r="EO56" s="131">
        <f t="shared" si="45"/>
        <v>524.68301886792449</v>
      </c>
      <c r="EP56" s="131">
        <f t="shared" si="45"/>
        <v>538.57492854226211</v>
      </c>
      <c r="EQ56" s="131">
        <f>+EQ47/EQ55</f>
        <v>551.91614420062706</v>
      </c>
      <c r="ER56" s="131">
        <f>+ER47/ER55</f>
        <v>396.58919597989939</v>
      </c>
      <c r="ES56" s="168">
        <f t="shared" ref="ES56:FP56" si="46">+ES47/ES55</f>
        <v>532.68199233716484</v>
      </c>
      <c r="ET56" s="205">
        <f t="shared" si="46"/>
        <v>499.09756097560967</v>
      </c>
      <c r="EU56" s="205">
        <f t="shared" si="46"/>
        <v>511.10057925223794</v>
      </c>
      <c r="EV56" s="130">
        <f t="shared" si="46"/>
        <v>477.66096579476869</v>
      </c>
      <c r="EW56" s="190">
        <f t="shared" si="46"/>
        <v>513.17270788912572</v>
      </c>
      <c r="EX56" s="130">
        <f t="shared" si="46"/>
        <v>490.80324543610544</v>
      </c>
      <c r="EY56" s="132">
        <f t="shared" si="46"/>
        <v>531.66151468315309</v>
      </c>
      <c r="EZ56" s="190">
        <f t="shared" si="46"/>
        <v>533.7105751391465</v>
      </c>
      <c r="FA56" s="130">
        <f t="shared" si="46"/>
        <v>533.63713080168782</v>
      </c>
      <c r="FB56" s="130">
        <f t="shared" si="46"/>
        <v>549.85773118682152</v>
      </c>
      <c r="FC56" s="132">
        <f t="shared" si="46"/>
        <v>539.97084548104942</v>
      </c>
      <c r="FD56" s="212">
        <f t="shared" si="46"/>
        <v>488.03557910673726</v>
      </c>
      <c r="FE56" s="168">
        <f t="shared" si="46"/>
        <v>465.61802766622037</v>
      </c>
      <c r="FF56" s="130">
        <f t="shared" si="46"/>
        <v>503.25</v>
      </c>
      <c r="FG56" s="130">
        <f t="shared" si="46"/>
        <v>236.36464088397796</v>
      </c>
      <c r="FH56" s="130">
        <f t="shared" si="46"/>
        <v>504.40123219098962</v>
      </c>
      <c r="FI56" s="130">
        <f t="shared" si="46"/>
        <v>228.67021276595742</v>
      </c>
      <c r="FJ56" s="130">
        <f t="shared" si="46"/>
        <v>484.58144796380094</v>
      </c>
      <c r="FK56" s="130">
        <f t="shared" si="46"/>
        <v>426.09810126582278</v>
      </c>
      <c r="FL56" s="130">
        <f t="shared" si="46"/>
        <v>466.09409535838336</v>
      </c>
      <c r="FM56" s="130">
        <f t="shared" si="46"/>
        <v>478.36596385542174</v>
      </c>
      <c r="FN56" s="130">
        <f t="shared" si="46"/>
        <v>489.0165441176469</v>
      </c>
      <c r="FO56" s="130">
        <f t="shared" si="46"/>
        <v>222.215821812596</v>
      </c>
      <c r="FP56" s="130">
        <f t="shared" si="46"/>
        <v>508.04570259208714</v>
      </c>
    </row>
    <row r="57" spans="1:172" x14ac:dyDescent="0.25">
      <c r="FE57" s="224">
        <f>FE51+FE52+FE53</f>
        <v>338.08499999999998</v>
      </c>
      <c r="FF57" s="224">
        <f t="shared" ref="FF57:FP57" si="47">FF51+FF52+FF53</f>
        <v>300.08500000000004</v>
      </c>
      <c r="FG57" s="224">
        <f t="shared" si="47"/>
        <v>530.28500000000008</v>
      </c>
      <c r="FH57" s="224">
        <f t="shared" si="47"/>
        <v>367.779</v>
      </c>
      <c r="FI57" s="224">
        <f t="shared" si="47"/>
        <v>624.56600000000003</v>
      </c>
      <c r="FJ57" s="224">
        <f t="shared" si="47"/>
        <v>344.983</v>
      </c>
      <c r="FK57" s="224">
        <f>FK51+FK52+FK53</f>
        <v>434.08100000000002</v>
      </c>
      <c r="FL57" s="224">
        <f>FL51+FL52+FL53</f>
        <v>428.35599999999994</v>
      </c>
      <c r="FM57" s="224">
        <f>FM51+FM52+FM53</f>
        <v>367.38200000000001</v>
      </c>
      <c r="FN57" s="224">
        <f t="shared" si="47"/>
        <v>447.57499999999999</v>
      </c>
      <c r="FO57" s="224">
        <f t="shared" si="47"/>
        <v>613.28</v>
      </c>
      <c r="FP57" s="224">
        <f t="shared" si="47"/>
        <v>409.75699999999995</v>
      </c>
    </row>
    <row r="58" spans="1:172" x14ac:dyDescent="0.25">
      <c r="A58" s="53" t="s">
        <v>101</v>
      </c>
      <c r="FE58" s="251">
        <f>FE42-FE57</f>
        <v>1.5000000000043201E-2</v>
      </c>
      <c r="FF58" s="251">
        <f t="shared" ref="FF58:FP58" si="48">FF42-FF57</f>
        <v>1.4999999999986358E-2</v>
      </c>
      <c r="FG58" s="251">
        <f t="shared" si="48"/>
        <v>1.4999999999872671E-2</v>
      </c>
      <c r="FH58" s="251">
        <f t="shared" si="48"/>
        <v>2.1000000000015007E-2</v>
      </c>
      <c r="FI58" s="251">
        <f t="shared" si="48"/>
        <v>3.3999999999991815E-2</v>
      </c>
      <c r="FJ58" s="251">
        <f t="shared" si="48"/>
        <v>1.6999999999995907E-2</v>
      </c>
      <c r="FK58" s="251">
        <f t="shared" si="48"/>
        <v>1.9000000000005457E-2</v>
      </c>
      <c r="FL58" s="251">
        <f t="shared" si="48"/>
        <v>4.4000000000039563E-2</v>
      </c>
      <c r="FM58" s="251">
        <f t="shared" si="48"/>
        <v>1.799999999997226E-2</v>
      </c>
      <c r="FN58" s="251">
        <f t="shared" si="48"/>
        <v>2.5000000000034106E-2</v>
      </c>
      <c r="FO58" s="251">
        <f t="shared" si="48"/>
        <v>1.999999999998181E-2</v>
      </c>
      <c r="FP58" s="251">
        <f t="shared" si="48"/>
        <v>4.300000000006321E-2</v>
      </c>
    </row>
    <row r="59" spans="1:172" x14ac:dyDescent="0.25">
      <c r="A59" s="53" t="s">
        <v>102</v>
      </c>
      <c r="EE59" s="52">
        <f>+((EE42/ED42)-1)*100</f>
        <v>3.1370644031396111</v>
      </c>
      <c r="EF59" s="52">
        <f>+((EF42/EE42)-1)*100</f>
        <v>29.065443728309393</v>
      </c>
    </row>
    <row r="60" spans="1:172" x14ac:dyDescent="0.25">
      <c r="EE60" s="52">
        <f>+((EE44/ED44)-1)*100</f>
        <v>4.9251094193272449</v>
      </c>
      <c r="EF60" s="52">
        <f>+((EF44/EE44)-1)*100</f>
        <v>9.1734447678033746</v>
      </c>
    </row>
    <row r="109" spans="2:8" x14ac:dyDescent="0.25">
      <c r="B109" s="23"/>
      <c r="C109" s="23"/>
      <c r="D109" s="23"/>
      <c r="E109" s="23"/>
      <c r="F109" s="23"/>
      <c r="G109" s="23"/>
      <c r="H109" s="23"/>
    </row>
  </sheetData>
  <mergeCells count="16">
    <mergeCell ref="ED2:EF3"/>
    <mergeCell ref="EG2:ER3"/>
    <mergeCell ref="ES2:FD3"/>
    <mergeCell ref="FE2:FP3"/>
    <mergeCell ref="BJ2:BU3"/>
    <mergeCell ref="BV2:CG3"/>
    <mergeCell ref="CH2:CS3"/>
    <mergeCell ref="CT2:DE3"/>
    <mergeCell ref="DF2:DQ3"/>
    <mergeCell ref="DR2:EC3"/>
    <mergeCell ref="AX2:BI3"/>
    <mergeCell ref="A2:A3"/>
    <mergeCell ref="B2:M3"/>
    <mergeCell ref="N2:Y3"/>
    <mergeCell ref="Z2:AK3"/>
    <mergeCell ref="AL2:AW3"/>
  </mergeCells>
  <pageMargins left="0.7" right="0.7" top="0.75" bottom="0.75" header="0.3" footer="0.3"/>
  <pageSetup paperSize="9" orientation="portrait" r:id="rId1"/>
  <headerFooter>
    <oddFooter>&amp;C_x000D_&amp;1#&amp;"Calibri"&amp;10&amp;KFF0000 Public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Table Description</vt:lpstr>
      <vt:lpstr>Imports SITC  (2)</vt:lpstr>
      <vt:lpstr>Data!Print_Area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edf</dc:creator>
  <cp:lastModifiedBy>Joji J. Seru</cp:lastModifiedBy>
  <cp:lastPrinted>2018-08-10T02:59:45Z</cp:lastPrinted>
  <dcterms:created xsi:type="dcterms:W3CDTF">1998-07-24T16:04:38Z</dcterms:created>
  <dcterms:modified xsi:type="dcterms:W3CDTF">2026-04-06T23:05:18Z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7a2359-95bd-45a7-bc85-bfa34b33f54c_Enabled">
    <vt:lpwstr>true</vt:lpwstr>
  </property>
  <property fmtid="{D5CDD505-2E9C-101B-9397-08002B2CF9AE}" pid="3" name="MSIP_Label_397a2359-95bd-45a7-bc85-bfa34b33f54c_SetDate">
    <vt:lpwstr>2025-01-02T03:10:27Z</vt:lpwstr>
  </property>
  <property fmtid="{D5CDD505-2E9C-101B-9397-08002B2CF9AE}" pid="4" name="MSIP_Label_397a2359-95bd-45a7-bc85-bfa34b33f54c_Method">
    <vt:lpwstr>Privileged</vt:lpwstr>
  </property>
  <property fmtid="{D5CDD505-2E9C-101B-9397-08002B2CF9AE}" pid="5" name="MSIP_Label_397a2359-95bd-45a7-bc85-bfa34b33f54c_Name">
    <vt:lpwstr>Public</vt:lpwstr>
  </property>
  <property fmtid="{D5CDD505-2E9C-101B-9397-08002B2CF9AE}" pid="6" name="MSIP_Label_397a2359-95bd-45a7-bc85-bfa34b33f54c_SiteId">
    <vt:lpwstr>bf978f1a-f8ce-4814-a355-714043d5052e</vt:lpwstr>
  </property>
  <property fmtid="{D5CDD505-2E9C-101B-9397-08002B2CF9AE}" pid="7" name="MSIP_Label_397a2359-95bd-45a7-bc85-bfa34b33f54c_ActionId">
    <vt:lpwstr>9332323f-b5b8-44ab-ba66-e918f210724b</vt:lpwstr>
  </property>
  <property fmtid="{D5CDD505-2E9C-101B-9397-08002B2CF9AE}" pid="8" name="MSIP_Label_397a2359-95bd-45a7-bc85-bfa34b33f54c_ContentBits">
    <vt:lpwstr>2</vt:lpwstr>
  </property>
</Properties>
</file>