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O:\Website Tables - Excel\2025\Mar\"/>
    </mc:Choice>
  </mc:AlternateContent>
  <xr:revisionPtr revIDLastSave="0" documentId="13_ncr:1_{4C6FE5F1-975D-4631-94FD-5A5D58C56928}" xr6:coauthVersionLast="47" xr6:coauthVersionMax="47" xr10:uidLastSave="{00000000-0000-0000-0000-000000000000}"/>
  <bookViews>
    <workbookView xWindow="28680" yWindow="-120" windowWidth="29040" windowHeight="15720" xr2:uid="{00000000-000D-0000-FFFF-FFFF00000000}"/>
  </bookViews>
  <sheets>
    <sheet name="Data" sheetId="7" r:id="rId1"/>
    <sheet name="Table Description" sheetId="13" r:id="rId2"/>
    <sheet name="Imports SITC  (2)" sheetId="12" state="hidden" r:id="rId3"/>
  </sheets>
  <definedNames>
    <definedName name="_xlnm.Print_Area" localSheetId="0">Data!$A$1:$C$428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P55" i="12" l="1"/>
  <c r="FO55" i="12"/>
  <c r="FN55" i="12"/>
  <c r="FM55" i="12"/>
  <c r="FL55" i="12"/>
  <c r="FK55" i="12"/>
  <c r="FJ55" i="12"/>
  <c r="FI55" i="12"/>
  <c r="FH55" i="12"/>
  <c r="FG55" i="12"/>
  <c r="FF55" i="12"/>
  <c r="FE55" i="12"/>
  <c r="FD55" i="12"/>
  <c r="FC55" i="12"/>
  <c r="FB55" i="12"/>
  <c r="FA55" i="12"/>
  <c r="EZ55" i="12"/>
  <c r="EY55" i="12"/>
  <c r="EX55" i="12"/>
  <c r="EW55" i="12"/>
  <c r="EV55" i="12"/>
  <c r="EU55" i="12"/>
  <c r="ET55" i="12"/>
  <c r="ES55" i="12"/>
  <c r="ER55" i="12"/>
  <c r="EQ55" i="12"/>
  <c r="EP55" i="12"/>
  <c r="EO55" i="12"/>
  <c r="EN55" i="12"/>
  <c r="EM55" i="12"/>
  <c r="EL55" i="12"/>
  <c r="EK55" i="12"/>
  <c r="EJ55" i="12"/>
  <c r="EI55" i="12"/>
  <c r="EH55" i="12"/>
  <c r="EG55" i="12"/>
  <c r="EC55" i="12"/>
  <c r="EB55" i="12"/>
  <c r="EA55" i="12"/>
  <c r="DZ55" i="12"/>
  <c r="DY55" i="12"/>
  <c r="DX55" i="12"/>
  <c r="DW55" i="12"/>
  <c r="DV55" i="12"/>
  <c r="DU55" i="12"/>
  <c r="DT55" i="12"/>
  <c r="DS55" i="12"/>
  <c r="DR55" i="12"/>
  <c r="DQ55" i="12"/>
  <c r="DP55" i="12"/>
  <c r="DO55" i="12"/>
  <c r="DN55" i="12"/>
  <c r="DM55" i="12"/>
  <c r="DL55" i="12"/>
  <c r="DK55" i="12"/>
  <c r="DJ55" i="12"/>
  <c r="DI55" i="12"/>
  <c r="DH55" i="12"/>
  <c r="DF55" i="12"/>
  <c r="DE55" i="12"/>
  <c r="DD55" i="12"/>
  <c r="DC55" i="12"/>
  <c r="DA55" i="12"/>
  <c r="CZ55" i="12"/>
  <c r="CY55" i="12"/>
  <c r="CX55" i="12"/>
  <c r="CW55" i="12"/>
  <c r="CV55" i="12"/>
  <c r="CU55" i="12"/>
  <c r="CT55" i="12"/>
  <c r="CS55" i="12"/>
  <c r="CR55" i="12"/>
  <c r="CQ55" i="12"/>
  <c r="CP55" i="12"/>
  <c r="CO55" i="12"/>
  <c r="CN55" i="12"/>
  <c r="CM55" i="12"/>
  <c r="CL55" i="12"/>
  <c r="CK55" i="12"/>
  <c r="CJ55" i="12"/>
  <c r="CI55" i="12"/>
  <c r="CH55" i="12"/>
  <c r="CG55" i="12"/>
  <c r="CF55" i="12"/>
  <c r="CE55" i="12"/>
  <c r="CD55" i="12"/>
  <c r="CC55" i="12"/>
  <c r="CB55" i="12"/>
  <c r="CA55" i="12"/>
  <c r="BZ55" i="12"/>
  <c r="BY55" i="12"/>
  <c r="BX55" i="12"/>
  <c r="BW55" i="12"/>
  <c r="BV55" i="12"/>
  <c r="FP49" i="12"/>
  <c r="FP53" i="12" s="1"/>
  <c r="FO49" i="12"/>
  <c r="FO53" i="12" s="1"/>
  <c r="FN49" i="12"/>
  <c r="FN53" i="12" s="1"/>
  <c r="FM49" i="12"/>
  <c r="FM53" i="12" s="1"/>
  <c r="FL49" i="12"/>
  <c r="FL53" i="12" s="1"/>
  <c r="FK49" i="12"/>
  <c r="FK53" i="12" s="1"/>
  <c r="FJ49" i="12"/>
  <c r="FJ53" i="12" s="1"/>
  <c r="FI49" i="12"/>
  <c r="FI53" i="12" s="1"/>
  <c r="FH49" i="12"/>
  <c r="FH53" i="12" s="1"/>
  <c r="FG49" i="12"/>
  <c r="FG53" i="12" s="1"/>
  <c r="FF49" i="12"/>
  <c r="FF53" i="12" s="1"/>
  <c r="FE49" i="12"/>
  <c r="FE53" i="12" s="1"/>
  <c r="FD49" i="12"/>
  <c r="FD53" i="12" s="1"/>
  <c r="FC49" i="12"/>
  <c r="FC53" i="12" s="1"/>
  <c r="FB49" i="12"/>
  <c r="FB53" i="12" s="1"/>
  <c r="FA49" i="12"/>
  <c r="FA53" i="12" s="1"/>
  <c r="EZ49" i="12"/>
  <c r="EZ53" i="12" s="1"/>
  <c r="EY49" i="12"/>
  <c r="EY53" i="12" s="1"/>
  <c r="EX49" i="12"/>
  <c r="EX53" i="12" s="1"/>
  <c r="EW49" i="12"/>
  <c r="EW53" i="12" s="1"/>
  <c r="EV49" i="12"/>
  <c r="EV53" i="12" s="1"/>
  <c r="EU49" i="12"/>
  <c r="EU53" i="12" s="1"/>
  <c r="ET49" i="12"/>
  <c r="ET53" i="12" s="1"/>
  <c r="ES49" i="12"/>
  <c r="ES53" i="12" s="1"/>
  <c r="ER49" i="12"/>
  <c r="ER53" i="12" s="1"/>
  <c r="EQ49" i="12"/>
  <c r="EQ53" i="12" s="1"/>
  <c r="EP49" i="12"/>
  <c r="EP53" i="12" s="1"/>
  <c r="EO49" i="12"/>
  <c r="EO53" i="12" s="1"/>
  <c r="EN49" i="12"/>
  <c r="EN53" i="12" s="1"/>
  <c r="EM49" i="12"/>
  <c r="EM53" i="12" s="1"/>
  <c r="EL49" i="12"/>
  <c r="EL53" i="12" s="1"/>
  <c r="EK49" i="12"/>
  <c r="EK53" i="12" s="1"/>
  <c r="EJ49" i="12"/>
  <c r="EJ53" i="12" s="1"/>
  <c r="EI49" i="12"/>
  <c r="EI53" i="12" s="1"/>
  <c r="EH49" i="12"/>
  <c r="EH53" i="12" s="1"/>
  <c r="EG49" i="12"/>
  <c r="EG53" i="12" s="1"/>
  <c r="EC49" i="12"/>
  <c r="EC53" i="12" s="1"/>
  <c r="EB49" i="12"/>
  <c r="EB53" i="12" s="1"/>
  <c r="EA49" i="12"/>
  <c r="EA53" i="12" s="1"/>
  <c r="DZ49" i="12"/>
  <c r="DZ53" i="12" s="1"/>
  <c r="DY49" i="12"/>
  <c r="DY53" i="12" s="1"/>
  <c r="DX49" i="12"/>
  <c r="DX53" i="12" s="1"/>
  <c r="DW49" i="12"/>
  <c r="DW53" i="12" s="1"/>
  <c r="DV49" i="12"/>
  <c r="DV53" i="12" s="1"/>
  <c r="DU49" i="12"/>
  <c r="DU53" i="12" s="1"/>
  <c r="DT49" i="12"/>
  <c r="DT53" i="12" s="1"/>
  <c r="DS49" i="12"/>
  <c r="DS53" i="12" s="1"/>
  <c r="DR49" i="12"/>
  <c r="DR53" i="12" s="1"/>
  <c r="DQ49" i="12"/>
  <c r="DQ53" i="12" s="1"/>
  <c r="DP49" i="12"/>
  <c r="DP53" i="12" s="1"/>
  <c r="DO49" i="12"/>
  <c r="DO53" i="12" s="1"/>
  <c r="DN49" i="12"/>
  <c r="DN53" i="12" s="1"/>
  <c r="DM49" i="12"/>
  <c r="DM53" i="12" s="1"/>
  <c r="DL49" i="12"/>
  <c r="DL53" i="12" s="1"/>
  <c r="DK49" i="12"/>
  <c r="DK53" i="12" s="1"/>
  <c r="DJ49" i="12"/>
  <c r="DJ53" i="12" s="1"/>
  <c r="DI49" i="12"/>
  <c r="DI53" i="12" s="1"/>
  <c r="DH49" i="12"/>
  <c r="DH53" i="12" s="1"/>
  <c r="DG49" i="12"/>
  <c r="DG53" i="12" s="1"/>
  <c r="DF49" i="12"/>
  <c r="DF53" i="12" s="1"/>
  <c r="DE49" i="12"/>
  <c r="DE53" i="12" s="1"/>
  <c r="DD49" i="12"/>
  <c r="DD53" i="12" s="1"/>
  <c r="DC49" i="12"/>
  <c r="DC53" i="12" s="1"/>
  <c r="DB49" i="12"/>
  <c r="DB53" i="12" s="1"/>
  <c r="DA49" i="12"/>
  <c r="DA53" i="12" s="1"/>
  <c r="CZ49" i="12"/>
  <c r="CZ53" i="12" s="1"/>
  <c r="CY49" i="12"/>
  <c r="CY53" i="12" s="1"/>
  <c r="CX49" i="12"/>
  <c r="CX53" i="12" s="1"/>
  <c r="CW49" i="12"/>
  <c r="CW53" i="12" s="1"/>
  <c r="CV49" i="12"/>
  <c r="CV53" i="12" s="1"/>
  <c r="CU49" i="12"/>
  <c r="CU53" i="12" s="1"/>
  <c r="CT49" i="12"/>
  <c r="CT53" i="12" s="1"/>
  <c r="CS49" i="12"/>
  <c r="CS53" i="12" s="1"/>
  <c r="CR49" i="12"/>
  <c r="CR53" i="12" s="1"/>
  <c r="CQ49" i="12"/>
  <c r="CQ53" i="12" s="1"/>
  <c r="CP49" i="12"/>
  <c r="CP53" i="12" s="1"/>
  <c r="CO49" i="12"/>
  <c r="CO53" i="12" s="1"/>
  <c r="CN49" i="12"/>
  <c r="CN53" i="12" s="1"/>
  <c r="CM49" i="12"/>
  <c r="CM53" i="12" s="1"/>
  <c r="CL49" i="12"/>
  <c r="CL53" i="12" s="1"/>
  <c r="CK49" i="12"/>
  <c r="CK53" i="12" s="1"/>
  <c r="CJ49" i="12"/>
  <c r="CJ53" i="12" s="1"/>
  <c r="CI49" i="12"/>
  <c r="CI53" i="12" s="1"/>
  <c r="CH49" i="12"/>
  <c r="CH53" i="12" s="1"/>
  <c r="CG49" i="12"/>
  <c r="CG53" i="12" s="1"/>
  <c r="CF49" i="12"/>
  <c r="CF53" i="12" s="1"/>
  <c r="CE49" i="12"/>
  <c r="CE53" i="12" s="1"/>
  <c r="CD49" i="12"/>
  <c r="CD53" i="12" s="1"/>
  <c r="CC49" i="12"/>
  <c r="CC53" i="12" s="1"/>
  <c r="CB49" i="12"/>
  <c r="CB53" i="12" s="1"/>
  <c r="CA49" i="12"/>
  <c r="CA53" i="12" s="1"/>
  <c r="BZ49" i="12"/>
  <c r="BZ53" i="12" s="1"/>
  <c r="BY49" i="12"/>
  <c r="BY53" i="12" s="1"/>
  <c r="BX49" i="12"/>
  <c r="BX53" i="12" s="1"/>
  <c r="BW49" i="12"/>
  <c r="BW53" i="12" s="1"/>
  <c r="BV49" i="12"/>
  <c r="BV53" i="12" s="1"/>
  <c r="BU49" i="12"/>
  <c r="BU53" i="12" s="1"/>
  <c r="BT49" i="12"/>
  <c r="BT53" i="12" s="1"/>
  <c r="BS49" i="12"/>
  <c r="BS53" i="12" s="1"/>
  <c r="BR49" i="12"/>
  <c r="BR53" i="12" s="1"/>
  <c r="BQ49" i="12"/>
  <c r="BQ53" i="12" s="1"/>
  <c r="BP49" i="12"/>
  <c r="BP53" i="12" s="1"/>
  <c r="BO49" i="12"/>
  <c r="BO53" i="12" s="1"/>
  <c r="BN49" i="12"/>
  <c r="BN53" i="12" s="1"/>
  <c r="BM49" i="12"/>
  <c r="BM53" i="12" s="1"/>
  <c r="BL49" i="12"/>
  <c r="BL53" i="12" s="1"/>
  <c r="BK49" i="12"/>
  <c r="BK53" i="12" s="1"/>
  <c r="BJ49" i="12"/>
  <c r="BJ53" i="12" s="1"/>
  <c r="BI49" i="12"/>
  <c r="BI53" i="12" s="1"/>
  <c r="BH49" i="12"/>
  <c r="BH53" i="12" s="1"/>
  <c r="BG49" i="12"/>
  <c r="BG53" i="12" s="1"/>
  <c r="BF49" i="12"/>
  <c r="BF53" i="12" s="1"/>
  <c r="BE49" i="12"/>
  <c r="BE53" i="12" s="1"/>
  <c r="BD49" i="12"/>
  <c r="BD53" i="12" s="1"/>
  <c r="BC49" i="12"/>
  <c r="BC53" i="12" s="1"/>
  <c r="BB49" i="12"/>
  <c r="BB53" i="12" s="1"/>
  <c r="BA49" i="12"/>
  <c r="BA53" i="12" s="1"/>
  <c r="AZ49" i="12"/>
  <c r="AZ53" i="12" s="1"/>
  <c r="AY49" i="12"/>
  <c r="AY53" i="12" s="1"/>
  <c r="AX49" i="12"/>
  <c r="AX53" i="12" s="1"/>
  <c r="AW49" i="12"/>
  <c r="AW53" i="12" s="1"/>
  <c r="AV49" i="12"/>
  <c r="AV53" i="12" s="1"/>
  <c r="AU49" i="12"/>
  <c r="AU53" i="12" s="1"/>
  <c r="AT49" i="12"/>
  <c r="AT53" i="12" s="1"/>
  <c r="AS49" i="12"/>
  <c r="AS53" i="12" s="1"/>
  <c r="AR49" i="12"/>
  <c r="AR53" i="12" s="1"/>
  <c r="AQ49" i="12"/>
  <c r="AQ53" i="12" s="1"/>
  <c r="AP49" i="12"/>
  <c r="AP53" i="12" s="1"/>
  <c r="AO49" i="12"/>
  <c r="AO53" i="12" s="1"/>
  <c r="AN49" i="12"/>
  <c r="AN53" i="12" s="1"/>
  <c r="AM49" i="12"/>
  <c r="AM53" i="12" s="1"/>
  <c r="AL49" i="12"/>
  <c r="AL53" i="12" s="1"/>
  <c r="AK49" i="12"/>
  <c r="AK53" i="12" s="1"/>
  <c r="AJ49" i="12"/>
  <c r="AJ53" i="12" s="1"/>
  <c r="AI49" i="12"/>
  <c r="AI53" i="12" s="1"/>
  <c r="AH49" i="12"/>
  <c r="AH53" i="12" s="1"/>
  <c r="AG49" i="12"/>
  <c r="AG53" i="12" s="1"/>
  <c r="AF49" i="12"/>
  <c r="AF53" i="12" s="1"/>
  <c r="AE49" i="12"/>
  <c r="AE53" i="12" s="1"/>
  <c r="AD49" i="12"/>
  <c r="AD53" i="12" s="1"/>
  <c r="AC49" i="12"/>
  <c r="AC53" i="12" s="1"/>
  <c r="AB49" i="12"/>
  <c r="AB53" i="12" s="1"/>
  <c r="AA49" i="12"/>
  <c r="AA53" i="12" s="1"/>
  <c r="Z49" i="12"/>
  <c r="Z53" i="12" s="1"/>
  <c r="Y49" i="12"/>
  <c r="Y53" i="12" s="1"/>
  <c r="X49" i="12"/>
  <c r="X53" i="12" s="1"/>
  <c r="W49" i="12"/>
  <c r="W53" i="12" s="1"/>
  <c r="V49" i="12"/>
  <c r="V53" i="12" s="1"/>
  <c r="U49" i="12"/>
  <c r="U53" i="12" s="1"/>
  <c r="T49" i="12"/>
  <c r="T53" i="12" s="1"/>
  <c r="S49" i="12"/>
  <c r="S53" i="12" s="1"/>
  <c r="R49" i="12"/>
  <c r="R53" i="12" s="1"/>
  <c r="Q49" i="12"/>
  <c r="Q53" i="12" s="1"/>
  <c r="P49" i="12"/>
  <c r="P53" i="12" s="1"/>
  <c r="O49" i="12"/>
  <c r="O53" i="12" s="1"/>
  <c r="N49" i="12"/>
  <c r="N53" i="12" s="1"/>
  <c r="M49" i="12"/>
  <c r="M53" i="12" s="1"/>
  <c r="L49" i="12"/>
  <c r="L53" i="12" s="1"/>
  <c r="K49" i="12"/>
  <c r="K53" i="12" s="1"/>
  <c r="J49" i="12"/>
  <c r="J53" i="12" s="1"/>
  <c r="I49" i="12"/>
  <c r="I53" i="12" s="1"/>
  <c r="H49" i="12"/>
  <c r="H53" i="12" s="1"/>
  <c r="G49" i="12"/>
  <c r="G53" i="12" s="1"/>
  <c r="F49" i="12"/>
  <c r="F53" i="12" s="1"/>
  <c r="E49" i="12"/>
  <c r="E53" i="12" s="1"/>
  <c r="D49" i="12"/>
  <c r="D53" i="12" s="1"/>
  <c r="C49" i="12"/>
  <c r="C53" i="12" s="1"/>
  <c r="B49" i="12"/>
  <c r="B53" i="12" s="1"/>
  <c r="FP48" i="12"/>
  <c r="FP52" i="12" s="1"/>
  <c r="FO48" i="12"/>
  <c r="FO52" i="12" s="1"/>
  <c r="FN48" i="12"/>
  <c r="FN52" i="12" s="1"/>
  <c r="FM48" i="12"/>
  <c r="FM52" i="12" s="1"/>
  <c r="FL48" i="12"/>
  <c r="FL52" i="12" s="1"/>
  <c r="FK48" i="12"/>
  <c r="FK52" i="12" s="1"/>
  <c r="FJ48" i="12"/>
  <c r="FJ52" i="12" s="1"/>
  <c r="FI48" i="12"/>
  <c r="FI52" i="12" s="1"/>
  <c r="FH48" i="12"/>
  <c r="FH52" i="12" s="1"/>
  <c r="FG48" i="12"/>
  <c r="FG52" i="12" s="1"/>
  <c r="FF48" i="12"/>
  <c r="FF52" i="12" s="1"/>
  <c r="FE48" i="12"/>
  <c r="FE52" i="12" s="1"/>
  <c r="FD48" i="12"/>
  <c r="FD52" i="12" s="1"/>
  <c r="FC48" i="12"/>
  <c r="FC52" i="12" s="1"/>
  <c r="FB48" i="12"/>
  <c r="FB52" i="12" s="1"/>
  <c r="FA48" i="12"/>
  <c r="FA52" i="12" s="1"/>
  <c r="EZ48" i="12"/>
  <c r="EZ52" i="12" s="1"/>
  <c r="EY48" i="12"/>
  <c r="EY52" i="12" s="1"/>
  <c r="EX48" i="12"/>
  <c r="EX52" i="12" s="1"/>
  <c r="EW48" i="12"/>
  <c r="EW52" i="12" s="1"/>
  <c r="EV48" i="12"/>
  <c r="EV52" i="12" s="1"/>
  <c r="EU48" i="12"/>
  <c r="EU52" i="12" s="1"/>
  <c r="ET48" i="12"/>
  <c r="ET52" i="12" s="1"/>
  <c r="ES48" i="12"/>
  <c r="ES52" i="12" s="1"/>
  <c r="ER48" i="12"/>
  <c r="ER52" i="12" s="1"/>
  <c r="EQ48" i="12"/>
  <c r="EQ52" i="12" s="1"/>
  <c r="EP48" i="12"/>
  <c r="EP52" i="12" s="1"/>
  <c r="EO48" i="12"/>
  <c r="EO52" i="12" s="1"/>
  <c r="EN48" i="12"/>
  <c r="EN52" i="12" s="1"/>
  <c r="EM48" i="12"/>
  <c r="EM52" i="12" s="1"/>
  <c r="EL48" i="12"/>
  <c r="EL52" i="12" s="1"/>
  <c r="EK48" i="12"/>
  <c r="EK52" i="12" s="1"/>
  <c r="EJ48" i="12"/>
  <c r="EJ52" i="12" s="1"/>
  <c r="EI48" i="12"/>
  <c r="EI52" i="12" s="1"/>
  <c r="EH48" i="12"/>
  <c r="EH52" i="12" s="1"/>
  <c r="EG48" i="12"/>
  <c r="EG52" i="12" s="1"/>
  <c r="EC48" i="12"/>
  <c r="EC52" i="12" s="1"/>
  <c r="EB48" i="12"/>
  <c r="EB52" i="12" s="1"/>
  <c r="EA48" i="12"/>
  <c r="EA52" i="12" s="1"/>
  <c r="DZ48" i="12"/>
  <c r="DZ52" i="12" s="1"/>
  <c r="DY48" i="12"/>
  <c r="DY52" i="12" s="1"/>
  <c r="DX48" i="12"/>
  <c r="DX52" i="12" s="1"/>
  <c r="DW48" i="12"/>
  <c r="DW52" i="12" s="1"/>
  <c r="DV48" i="12"/>
  <c r="DV52" i="12" s="1"/>
  <c r="DU48" i="12"/>
  <c r="DU52" i="12" s="1"/>
  <c r="DT48" i="12"/>
  <c r="DT52" i="12" s="1"/>
  <c r="DS48" i="12"/>
  <c r="DS52" i="12" s="1"/>
  <c r="DR48" i="12"/>
  <c r="DR52" i="12" s="1"/>
  <c r="DQ48" i="12"/>
  <c r="DQ52" i="12" s="1"/>
  <c r="DP48" i="12"/>
  <c r="DP52" i="12" s="1"/>
  <c r="DO48" i="12"/>
  <c r="DO52" i="12" s="1"/>
  <c r="DN48" i="12"/>
  <c r="DN52" i="12" s="1"/>
  <c r="DM48" i="12"/>
  <c r="DM52" i="12" s="1"/>
  <c r="DL48" i="12"/>
  <c r="DL52" i="12" s="1"/>
  <c r="DK48" i="12"/>
  <c r="DK52" i="12" s="1"/>
  <c r="DJ48" i="12"/>
  <c r="DJ52" i="12" s="1"/>
  <c r="DI48" i="12"/>
  <c r="DI52" i="12" s="1"/>
  <c r="DH48" i="12"/>
  <c r="DH52" i="12" s="1"/>
  <c r="DG48" i="12"/>
  <c r="DG52" i="12" s="1"/>
  <c r="DF48" i="12"/>
  <c r="DF52" i="12" s="1"/>
  <c r="DE48" i="12"/>
  <c r="DE52" i="12" s="1"/>
  <c r="DD48" i="12"/>
  <c r="DD52" i="12" s="1"/>
  <c r="DC48" i="12"/>
  <c r="DC52" i="12" s="1"/>
  <c r="DB48" i="12"/>
  <c r="DB52" i="12" s="1"/>
  <c r="DA48" i="12"/>
  <c r="DA52" i="12" s="1"/>
  <c r="CZ48" i="12"/>
  <c r="CZ52" i="12" s="1"/>
  <c r="CY48" i="12"/>
  <c r="CY52" i="12" s="1"/>
  <c r="CX48" i="12"/>
  <c r="CX52" i="12" s="1"/>
  <c r="CW48" i="12"/>
  <c r="CW52" i="12" s="1"/>
  <c r="CV48" i="12"/>
  <c r="CV52" i="12" s="1"/>
  <c r="CU48" i="12"/>
  <c r="CU52" i="12" s="1"/>
  <c r="CT48" i="12"/>
  <c r="CT52" i="12" s="1"/>
  <c r="CS48" i="12"/>
  <c r="CS52" i="12" s="1"/>
  <c r="CR48" i="12"/>
  <c r="CR52" i="12" s="1"/>
  <c r="CQ48" i="12"/>
  <c r="CQ52" i="12" s="1"/>
  <c r="CP48" i="12"/>
  <c r="CP52" i="12" s="1"/>
  <c r="CO48" i="12"/>
  <c r="CO52" i="12" s="1"/>
  <c r="CN48" i="12"/>
  <c r="CN52" i="12" s="1"/>
  <c r="CM48" i="12"/>
  <c r="CM52" i="12" s="1"/>
  <c r="CL48" i="12"/>
  <c r="CL52" i="12" s="1"/>
  <c r="CK48" i="12"/>
  <c r="CK52" i="12" s="1"/>
  <c r="CJ48" i="12"/>
  <c r="CJ52" i="12" s="1"/>
  <c r="CI48" i="12"/>
  <c r="CI52" i="12" s="1"/>
  <c r="CH48" i="12"/>
  <c r="CH52" i="12" s="1"/>
  <c r="CG48" i="12"/>
  <c r="CG52" i="12" s="1"/>
  <c r="CF48" i="12"/>
  <c r="CF52" i="12" s="1"/>
  <c r="CE48" i="12"/>
  <c r="CE52" i="12" s="1"/>
  <c r="CD48" i="12"/>
  <c r="CD52" i="12" s="1"/>
  <c r="CC48" i="12"/>
  <c r="CC52" i="12" s="1"/>
  <c r="CB48" i="12"/>
  <c r="CB52" i="12" s="1"/>
  <c r="CA48" i="12"/>
  <c r="CA52" i="12" s="1"/>
  <c r="BZ48" i="12"/>
  <c r="BZ52" i="12" s="1"/>
  <c r="BY48" i="12"/>
  <c r="BY52" i="12" s="1"/>
  <c r="BX48" i="12"/>
  <c r="BX52" i="12" s="1"/>
  <c r="BW48" i="12"/>
  <c r="BW52" i="12" s="1"/>
  <c r="BV48" i="12"/>
  <c r="BV52" i="12" s="1"/>
  <c r="BU48" i="12"/>
  <c r="BU52" i="12" s="1"/>
  <c r="BT48" i="12"/>
  <c r="BT52" i="12" s="1"/>
  <c r="BS48" i="12"/>
  <c r="BS52" i="12" s="1"/>
  <c r="BR48" i="12"/>
  <c r="BR52" i="12" s="1"/>
  <c r="BQ48" i="12"/>
  <c r="BQ52" i="12" s="1"/>
  <c r="BP48" i="12"/>
  <c r="BP52" i="12" s="1"/>
  <c r="BO48" i="12"/>
  <c r="BO52" i="12" s="1"/>
  <c r="BN48" i="12"/>
  <c r="BN52" i="12" s="1"/>
  <c r="BM48" i="12"/>
  <c r="BM52" i="12" s="1"/>
  <c r="BL48" i="12"/>
  <c r="BL52" i="12" s="1"/>
  <c r="BK48" i="12"/>
  <c r="BK52" i="12" s="1"/>
  <c r="BJ48" i="12"/>
  <c r="BJ52" i="12" s="1"/>
  <c r="BI48" i="12"/>
  <c r="BI52" i="12" s="1"/>
  <c r="BH48" i="12"/>
  <c r="BH52" i="12" s="1"/>
  <c r="BG48" i="12"/>
  <c r="BG52" i="12" s="1"/>
  <c r="BF48" i="12"/>
  <c r="BF52" i="12" s="1"/>
  <c r="BE48" i="12"/>
  <c r="BE52" i="12" s="1"/>
  <c r="BD48" i="12"/>
  <c r="BD52" i="12" s="1"/>
  <c r="BC48" i="12"/>
  <c r="BC52" i="12" s="1"/>
  <c r="BB48" i="12"/>
  <c r="BB52" i="12" s="1"/>
  <c r="BA48" i="12"/>
  <c r="BA52" i="12" s="1"/>
  <c r="AZ48" i="12"/>
  <c r="AZ52" i="12" s="1"/>
  <c r="AY48" i="12"/>
  <c r="AY52" i="12" s="1"/>
  <c r="AX48" i="12"/>
  <c r="AX52" i="12" s="1"/>
  <c r="AW48" i="12"/>
  <c r="AW52" i="12" s="1"/>
  <c r="AV48" i="12"/>
  <c r="AV52" i="12" s="1"/>
  <c r="AU48" i="12"/>
  <c r="AU52" i="12" s="1"/>
  <c r="AT48" i="12"/>
  <c r="AT52" i="12" s="1"/>
  <c r="AS48" i="12"/>
  <c r="AS52" i="12" s="1"/>
  <c r="AR48" i="12"/>
  <c r="AR52" i="12" s="1"/>
  <c r="AQ48" i="12"/>
  <c r="AQ52" i="12" s="1"/>
  <c r="AP48" i="12"/>
  <c r="AP52" i="12" s="1"/>
  <c r="AO48" i="12"/>
  <c r="AO52" i="12" s="1"/>
  <c r="AN48" i="12"/>
  <c r="AN52" i="12" s="1"/>
  <c r="AM48" i="12"/>
  <c r="AM52" i="12" s="1"/>
  <c r="AL48" i="12"/>
  <c r="AL52" i="12" s="1"/>
  <c r="AK48" i="12"/>
  <c r="AK52" i="12" s="1"/>
  <c r="AJ48" i="12"/>
  <c r="AJ52" i="12" s="1"/>
  <c r="AI48" i="12"/>
  <c r="AI52" i="12" s="1"/>
  <c r="AH48" i="12"/>
  <c r="AH52" i="12" s="1"/>
  <c r="AG48" i="12"/>
  <c r="AG52" i="12" s="1"/>
  <c r="AF48" i="12"/>
  <c r="AF52" i="12" s="1"/>
  <c r="AE48" i="12"/>
  <c r="AE52" i="12" s="1"/>
  <c r="AD48" i="12"/>
  <c r="AD52" i="12" s="1"/>
  <c r="AC48" i="12"/>
  <c r="AC52" i="12" s="1"/>
  <c r="AB48" i="12"/>
  <c r="AB52" i="12" s="1"/>
  <c r="AA48" i="12"/>
  <c r="AA52" i="12" s="1"/>
  <c r="Z48" i="12"/>
  <c r="Z52" i="12" s="1"/>
  <c r="Y48" i="12"/>
  <c r="Y52" i="12" s="1"/>
  <c r="X48" i="12"/>
  <c r="X52" i="12" s="1"/>
  <c r="W48" i="12"/>
  <c r="W52" i="12" s="1"/>
  <c r="V48" i="12"/>
  <c r="V52" i="12" s="1"/>
  <c r="U48" i="12"/>
  <c r="U52" i="12" s="1"/>
  <c r="T48" i="12"/>
  <c r="T52" i="12" s="1"/>
  <c r="S48" i="12"/>
  <c r="S52" i="12" s="1"/>
  <c r="R48" i="12"/>
  <c r="R52" i="12" s="1"/>
  <c r="Q48" i="12"/>
  <c r="Q52" i="12" s="1"/>
  <c r="P48" i="12"/>
  <c r="P52" i="12" s="1"/>
  <c r="O48" i="12"/>
  <c r="O52" i="12" s="1"/>
  <c r="N48" i="12"/>
  <c r="N52" i="12" s="1"/>
  <c r="M48" i="12"/>
  <c r="M52" i="12" s="1"/>
  <c r="L48" i="12"/>
  <c r="L52" i="12" s="1"/>
  <c r="K48" i="12"/>
  <c r="K52" i="12" s="1"/>
  <c r="J48" i="12"/>
  <c r="J52" i="12" s="1"/>
  <c r="I48" i="12"/>
  <c r="I52" i="12" s="1"/>
  <c r="H48" i="12"/>
  <c r="H52" i="12" s="1"/>
  <c r="G48" i="12"/>
  <c r="G52" i="12" s="1"/>
  <c r="F48" i="12"/>
  <c r="F52" i="12" s="1"/>
  <c r="E48" i="12"/>
  <c r="E52" i="12" s="1"/>
  <c r="D48" i="12"/>
  <c r="D52" i="12" s="1"/>
  <c r="C48" i="12"/>
  <c r="C52" i="12" s="1"/>
  <c r="B48" i="12"/>
  <c r="B52" i="12" s="1"/>
  <c r="FP47" i="12"/>
  <c r="FP56" i="12" s="1"/>
  <c r="FO47" i="12"/>
  <c r="FN47" i="12"/>
  <c r="FM47" i="12"/>
  <c r="FL47" i="12"/>
  <c r="FK47" i="12"/>
  <c r="FJ47" i="12"/>
  <c r="FJ56" i="12" s="1"/>
  <c r="FI47" i="12"/>
  <c r="FH47" i="12"/>
  <c r="FH56" i="12" s="1"/>
  <c r="FG47" i="12"/>
  <c r="FF47" i="12"/>
  <c r="FE47" i="12"/>
  <c r="FD47" i="12"/>
  <c r="FD56" i="12" s="1"/>
  <c r="FC47" i="12"/>
  <c r="FB47" i="12"/>
  <c r="FA47" i="12"/>
  <c r="EZ47" i="12"/>
  <c r="EY47" i="12"/>
  <c r="EX47" i="12"/>
  <c r="EX56" i="12" s="1"/>
  <c r="EW47" i="12"/>
  <c r="EV47" i="12"/>
  <c r="EV56" i="12" s="1"/>
  <c r="EU47" i="12"/>
  <c r="ET47" i="12"/>
  <c r="ES47" i="12"/>
  <c r="ER47" i="12"/>
  <c r="ER56" i="12" s="1"/>
  <c r="EQ47" i="12"/>
  <c r="EP47" i="12"/>
  <c r="EO47" i="12"/>
  <c r="EN47" i="12"/>
  <c r="EM47" i="12"/>
  <c r="EL47" i="12"/>
  <c r="EL56" i="12" s="1"/>
  <c r="EK47" i="12"/>
  <c r="EJ47" i="12"/>
  <c r="EJ56" i="12" s="1"/>
  <c r="EI47" i="12"/>
  <c r="EH47" i="12"/>
  <c r="EG47" i="12"/>
  <c r="EC47" i="12"/>
  <c r="EB47" i="12"/>
  <c r="EB56" i="12" s="1"/>
  <c r="EA47" i="12"/>
  <c r="DZ47" i="12"/>
  <c r="DY47" i="12"/>
  <c r="DX47" i="12"/>
  <c r="DW47" i="12"/>
  <c r="DV47" i="12"/>
  <c r="DV56" i="12" s="1"/>
  <c r="DU47" i="12"/>
  <c r="DT47" i="12"/>
  <c r="DS47" i="12"/>
  <c r="DR47" i="12"/>
  <c r="DQ47" i="12"/>
  <c r="DP47" i="12"/>
  <c r="DP56" i="12" s="1"/>
  <c r="DO47" i="12"/>
  <c r="DN47" i="12"/>
  <c r="DM47" i="12"/>
  <c r="DL47" i="12"/>
  <c r="DK47" i="12"/>
  <c r="DJ47" i="12"/>
  <c r="DJ56" i="12" s="1"/>
  <c r="DI47" i="12"/>
  <c r="DH47" i="12"/>
  <c r="DG47" i="12"/>
  <c r="DF47" i="12"/>
  <c r="DE47" i="12"/>
  <c r="DD47" i="12"/>
  <c r="DD56" i="12" s="1"/>
  <c r="DC47" i="12"/>
  <c r="DC56" i="12" s="1"/>
  <c r="DB47" i="12"/>
  <c r="DA47" i="12"/>
  <c r="DA56" i="12" s="1"/>
  <c r="CZ47" i="12"/>
  <c r="CZ56" i="12" s="1"/>
  <c r="CY47" i="12"/>
  <c r="CY56" i="12" s="1"/>
  <c r="CX47" i="12"/>
  <c r="CX56" i="12" s="1"/>
  <c r="CW47" i="12"/>
  <c r="CW56" i="12" s="1"/>
  <c r="CV47" i="12"/>
  <c r="CV56" i="12" s="1"/>
  <c r="CU47" i="12"/>
  <c r="CU56" i="12" s="1"/>
  <c r="CT47" i="12"/>
  <c r="CT56" i="12" s="1"/>
  <c r="CS47" i="12"/>
  <c r="CS56" i="12" s="1"/>
  <c r="CR47" i="12"/>
  <c r="CR56" i="12" s="1"/>
  <c r="CQ47" i="12"/>
  <c r="CQ56" i="12" s="1"/>
  <c r="CP47" i="12"/>
  <c r="CP56" i="12" s="1"/>
  <c r="CO47" i="12"/>
  <c r="CO56" i="12" s="1"/>
  <c r="CN47" i="12"/>
  <c r="CN56" i="12" s="1"/>
  <c r="CM47" i="12"/>
  <c r="CM56" i="12" s="1"/>
  <c r="CL47" i="12"/>
  <c r="CL56" i="12" s="1"/>
  <c r="CK47" i="12"/>
  <c r="CK56" i="12" s="1"/>
  <c r="CJ47" i="12"/>
  <c r="CJ56" i="12" s="1"/>
  <c r="CI47" i="12"/>
  <c r="CI56" i="12" s="1"/>
  <c r="CH47" i="12"/>
  <c r="CH56" i="12" s="1"/>
  <c r="CG47" i="12"/>
  <c r="CG56" i="12" s="1"/>
  <c r="CF47" i="12"/>
  <c r="CF56" i="12" s="1"/>
  <c r="CE47" i="12"/>
  <c r="CE56" i="12" s="1"/>
  <c r="CD47" i="12"/>
  <c r="CD56" i="12" s="1"/>
  <c r="CC47" i="12"/>
  <c r="CC56" i="12" s="1"/>
  <c r="CB47" i="12"/>
  <c r="CB56" i="12" s="1"/>
  <c r="CA47" i="12"/>
  <c r="CA56" i="12" s="1"/>
  <c r="BZ47" i="12"/>
  <c r="BZ56" i="12" s="1"/>
  <c r="BY47" i="12"/>
  <c r="BY56" i="12" s="1"/>
  <c r="BX47" i="12"/>
  <c r="BX56" i="12" s="1"/>
  <c r="BW47" i="12"/>
  <c r="BW56" i="12" s="1"/>
  <c r="BV47" i="12"/>
  <c r="BV56" i="12" s="1"/>
  <c r="BU47" i="12"/>
  <c r="BU51" i="12" s="1"/>
  <c r="BT47" i="12"/>
  <c r="BS47" i="12"/>
  <c r="BS51" i="12" s="1"/>
  <c r="BR47" i="12"/>
  <c r="BQ47" i="12"/>
  <c r="BQ51" i="12" s="1"/>
  <c r="BP47" i="12"/>
  <c r="BO47" i="12"/>
  <c r="BO51" i="12" s="1"/>
  <c r="BN47" i="12"/>
  <c r="BM47" i="12"/>
  <c r="BM51" i="12" s="1"/>
  <c r="BL47" i="12"/>
  <c r="BK47" i="12"/>
  <c r="BK51" i="12" s="1"/>
  <c r="BJ47" i="12"/>
  <c r="BI47" i="12"/>
  <c r="BI51" i="12" s="1"/>
  <c r="BH47" i="12"/>
  <c r="BG47" i="12"/>
  <c r="BG51" i="12" s="1"/>
  <c r="BF47" i="12"/>
  <c r="BE47" i="12"/>
  <c r="BE51" i="12" s="1"/>
  <c r="BD47" i="12"/>
  <c r="BC47" i="12"/>
  <c r="BC51" i="12" s="1"/>
  <c r="BB47" i="12"/>
  <c r="BA47" i="12"/>
  <c r="BA51" i="12" s="1"/>
  <c r="AZ47" i="12"/>
  <c r="AY47" i="12"/>
  <c r="AY51" i="12" s="1"/>
  <c r="AX47" i="12"/>
  <c r="AW47" i="12"/>
  <c r="AW51" i="12" s="1"/>
  <c r="AV47" i="12"/>
  <c r="AU47" i="12"/>
  <c r="AU51" i="12" s="1"/>
  <c r="AT47" i="12"/>
  <c r="AS47" i="12"/>
  <c r="AS51" i="12" s="1"/>
  <c r="AR47" i="12"/>
  <c r="AQ47" i="12"/>
  <c r="AQ51" i="12" s="1"/>
  <c r="AP47" i="12"/>
  <c r="AO47" i="12"/>
  <c r="AO51" i="12" s="1"/>
  <c r="AN47" i="12"/>
  <c r="AM47" i="12"/>
  <c r="AM51" i="12" s="1"/>
  <c r="AL47" i="12"/>
  <c r="AK47" i="12"/>
  <c r="AK51" i="12" s="1"/>
  <c r="AJ47" i="12"/>
  <c r="AI47" i="12"/>
  <c r="AI51" i="12" s="1"/>
  <c r="AH47" i="12"/>
  <c r="AG47" i="12"/>
  <c r="AG51" i="12" s="1"/>
  <c r="AF47" i="12"/>
  <c r="AE47" i="12"/>
  <c r="AE51" i="12" s="1"/>
  <c r="AD47" i="12"/>
  <c r="AC47" i="12"/>
  <c r="AC51" i="12" s="1"/>
  <c r="AB47" i="12"/>
  <c r="AA47" i="12"/>
  <c r="AA51" i="12" s="1"/>
  <c r="Z47" i="12"/>
  <c r="Y47" i="12"/>
  <c r="Y51" i="12" s="1"/>
  <c r="X47" i="12"/>
  <c r="W47" i="12"/>
  <c r="W51" i="12" s="1"/>
  <c r="V47" i="12"/>
  <c r="U47" i="12"/>
  <c r="U51" i="12" s="1"/>
  <c r="T47" i="12"/>
  <c r="S47" i="12"/>
  <c r="S51" i="12" s="1"/>
  <c r="R47" i="12"/>
  <c r="Q47" i="12"/>
  <c r="Q51" i="12" s="1"/>
  <c r="P47" i="12"/>
  <c r="O47" i="12"/>
  <c r="O51" i="12" s="1"/>
  <c r="N47" i="12"/>
  <c r="M47" i="12"/>
  <c r="M51" i="12" s="1"/>
  <c r="L47" i="12"/>
  <c r="K47" i="12"/>
  <c r="K51" i="12" s="1"/>
  <c r="J47" i="12"/>
  <c r="I47" i="12"/>
  <c r="I51" i="12" s="1"/>
  <c r="H47" i="12"/>
  <c r="G47" i="12"/>
  <c r="G51" i="12" s="1"/>
  <c r="F47" i="12"/>
  <c r="E47" i="12"/>
  <c r="E51" i="12" s="1"/>
  <c r="D47" i="12"/>
  <c r="C47" i="12"/>
  <c r="C51" i="12" s="1"/>
  <c r="B47" i="12"/>
  <c r="CQ45" i="12"/>
  <c r="CP45" i="12"/>
  <c r="CO45" i="12"/>
  <c r="FP44" i="12"/>
  <c r="FO44" i="12"/>
  <c r="FN44" i="12"/>
  <c r="FM44" i="12"/>
  <c r="FL44" i="12"/>
  <c r="FK44" i="12"/>
  <c r="FJ44" i="12"/>
  <c r="FI44" i="12"/>
  <c r="FH44" i="12"/>
  <c r="FG44" i="12"/>
  <c r="FF44" i="12"/>
  <c r="FE44" i="12"/>
  <c r="FD44" i="12"/>
  <c r="FC44" i="12"/>
  <c r="FB44" i="12"/>
  <c r="FA44" i="12"/>
  <c r="EZ44" i="12"/>
  <c r="EY44" i="12"/>
  <c r="EX44" i="12"/>
  <c r="EW44" i="12"/>
  <c r="EV44" i="12"/>
  <c r="EU44" i="12"/>
  <c r="ET44" i="12"/>
  <c r="ES44" i="12"/>
  <c r="ER44" i="12"/>
  <c r="EQ44" i="12"/>
  <c r="EP44" i="12"/>
  <c r="EO44" i="12"/>
  <c r="EN44" i="12"/>
  <c r="EM44" i="12"/>
  <c r="EL44" i="12"/>
  <c r="EK44" i="12"/>
  <c r="EJ44" i="12"/>
  <c r="EI44" i="12"/>
  <c r="EH44" i="12"/>
  <c r="EG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44" i="12"/>
  <c r="EF42" i="12"/>
  <c r="EE42" i="12"/>
  <c r="ED42" i="12"/>
  <c r="DG42" i="12"/>
  <c r="DG55" i="12" s="1"/>
  <c r="DB42" i="12"/>
  <c r="DB55" i="12" s="1"/>
  <c r="BU42" i="12"/>
  <c r="BU55" i="12" s="1"/>
  <c r="BT42" i="12"/>
  <c r="BT55" i="12" s="1"/>
  <c r="BS42" i="12"/>
  <c r="BS55" i="12" s="1"/>
  <c r="BR42" i="12"/>
  <c r="BR55" i="12" s="1"/>
  <c r="BQ42" i="12"/>
  <c r="BQ55" i="12" s="1"/>
  <c r="BP42" i="12"/>
  <c r="BP55" i="12" s="1"/>
  <c r="BO42" i="12"/>
  <c r="BO55" i="12" s="1"/>
  <c r="BN42" i="12"/>
  <c r="BN55" i="12" s="1"/>
  <c r="BM42" i="12"/>
  <c r="BM55" i="12" s="1"/>
  <c r="BL42" i="12"/>
  <c r="BL55" i="12" s="1"/>
  <c r="BK42" i="12"/>
  <c r="BK55" i="12" s="1"/>
  <c r="BJ42" i="12"/>
  <c r="BJ55" i="12" s="1"/>
  <c r="BI42" i="12"/>
  <c r="BI55" i="12" s="1"/>
  <c r="BH42" i="12"/>
  <c r="BH55" i="12" s="1"/>
  <c r="BG42" i="12"/>
  <c r="BG55" i="12" s="1"/>
  <c r="BF42" i="12"/>
  <c r="BF55" i="12" s="1"/>
  <c r="BE42" i="12"/>
  <c r="BE55" i="12" s="1"/>
  <c r="BD42" i="12"/>
  <c r="BD55" i="12" s="1"/>
  <c r="BC42" i="12"/>
  <c r="BC55" i="12" s="1"/>
  <c r="BB42" i="12"/>
  <c r="BB55" i="12" s="1"/>
  <c r="BA42" i="12"/>
  <c r="BA55" i="12" s="1"/>
  <c r="AZ42" i="12"/>
  <c r="AZ55" i="12" s="1"/>
  <c r="AY42" i="12"/>
  <c r="AY55" i="12" s="1"/>
  <c r="AX42" i="12"/>
  <c r="AX55" i="12" s="1"/>
  <c r="AW42" i="12"/>
  <c r="AW55" i="12" s="1"/>
  <c r="AV42" i="12"/>
  <c r="AV55" i="12" s="1"/>
  <c r="AU42" i="12"/>
  <c r="AU55" i="12" s="1"/>
  <c r="AT42" i="12"/>
  <c r="AT55" i="12" s="1"/>
  <c r="AS42" i="12"/>
  <c r="AS55" i="12" s="1"/>
  <c r="AR42" i="12"/>
  <c r="AR55" i="12" s="1"/>
  <c r="AQ42" i="12"/>
  <c r="AQ55" i="12" s="1"/>
  <c r="AP42" i="12"/>
  <c r="AP55" i="12" s="1"/>
  <c r="AO42" i="12"/>
  <c r="AO55" i="12" s="1"/>
  <c r="AN42" i="12"/>
  <c r="AN55" i="12" s="1"/>
  <c r="AM42" i="12"/>
  <c r="AM55" i="12" s="1"/>
  <c r="AL42" i="12"/>
  <c r="AL55" i="12" s="1"/>
  <c r="AK42" i="12"/>
  <c r="AK55" i="12" s="1"/>
  <c r="AJ42" i="12"/>
  <c r="AJ55" i="12" s="1"/>
  <c r="AI42" i="12"/>
  <c r="AI55" i="12" s="1"/>
  <c r="AH42" i="12"/>
  <c r="AH55" i="12" s="1"/>
  <c r="AG42" i="12"/>
  <c r="AG55" i="12" s="1"/>
  <c r="AF42" i="12"/>
  <c r="AF55" i="12" s="1"/>
  <c r="AE42" i="12"/>
  <c r="AE55" i="12" s="1"/>
  <c r="AD42" i="12"/>
  <c r="AD55" i="12" s="1"/>
  <c r="AC42" i="12"/>
  <c r="AC55" i="12" s="1"/>
  <c r="AB42" i="12"/>
  <c r="AB55" i="12" s="1"/>
  <c r="AA42" i="12"/>
  <c r="AA55" i="12" s="1"/>
  <c r="Z42" i="12"/>
  <c r="Z55" i="12" s="1"/>
  <c r="Y42" i="12"/>
  <c r="Y55" i="12" s="1"/>
  <c r="X42" i="12"/>
  <c r="X55" i="12" s="1"/>
  <c r="W42" i="12"/>
  <c r="W55" i="12" s="1"/>
  <c r="V42" i="12"/>
  <c r="V55" i="12" s="1"/>
  <c r="U42" i="12"/>
  <c r="U55" i="12" s="1"/>
  <c r="T42" i="12"/>
  <c r="T55" i="12" s="1"/>
  <c r="S42" i="12"/>
  <c r="S55" i="12" s="1"/>
  <c r="R42" i="12"/>
  <c r="R55" i="12" s="1"/>
  <c r="Q42" i="12"/>
  <c r="Q55" i="12" s="1"/>
  <c r="P42" i="12"/>
  <c r="P55" i="12" s="1"/>
  <c r="O42" i="12"/>
  <c r="O55" i="12" s="1"/>
  <c r="N42" i="12"/>
  <c r="N55" i="12" s="1"/>
  <c r="M42" i="12"/>
  <c r="M55" i="12" s="1"/>
  <c r="L42" i="12"/>
  <c r="L55" i="12" s="1"/>
  <c r="K42" i="12"/>
  <c r="K55" i="12" s="1"/>
  <c r="J42" i="12"/>
  <c r="J55" i="12" s="1"/>
  <c r="I42" i="12"/>
  <c r="I55" i="12" s="1"/>
  <c r="H42" i="12"/>
  <c r="H55" i="12" s="1"/>
  <c r="G42" i="12"/>
  <c r="G55" i="12" s="1"/>
  <c r="F42" i="12"/>
  <c r="F55" i="12" s="1"/>
  <c r="E42" i="12"/>
  <c r="E55" i="12" s="1"/>
  <c r="D42" i="12"/>
  <c r="D55" i="12" s="1"/>
  <c r="C42" i="12"/>
  <c r="C55" i="12" s="1"/>
  <c r="B42" i="12"/>
  <c r="B55" i="12" s="1"/>
  <c r="EF40" i="12"/>
  <c r="EE40" i="12"/>
  <c r="ED40" i="12"/>
  <c r="EF38" i="12"/>
  <c r="EE38" i="12"/>
  <c r="ED38" i="12"/>
  <c r="EF37" i="12"/>
  <c r="EE37" i="12"/>
  <c r="ED37" i="12"/>
  <c r="FP35" i="12"/>
  <c r="FO35" i="12"/>
  <c r="FN35" i="12"/>
  <c r="FM35" i="12"/>
  <c r="FL35" i="12"/>
  <c r="FK35" i="12"/>
  <c r="FJ35" i="12"/>
  <c r="FI35" i="12"/>
  <c r="FH35" i="12"/>
  <c r="FG35" i="12"/>
  <c r="FF35" i="12"/>
  <c r="FE35" i="12"/>
  <c r="FD35" i="12"/>
  <c r="FC35" i="12"/>
  <c r="FB35" i="12"/>
  <c r="FA35" i="12"/>
  <c r="EZ35" i="12"/>
  <c r="EY35" i="12"/>
  <c r="EX35" i="12"/>
  <c r="EW35" i="12"/>
  <c r="EV35" i="12"/>
  <c r="EU35" i="12"/>
  <c r="ET35" i="12"/>
  <c r="ES35" i="12"/>
  <c r="ER35" i="12"/>
  <c r="EQ35" i="12"/>
  <c r="EP35" i="12"/>
  <c r="EO35" i="12"/>
  <c r="EN35" i="12"/>
  <c r="EM35" i="12"/>
  <c r="EL35" i="12"/>
  <c r="EK35" i="12"/>
  <c r="EJ35" i="12"/>
  <c r="EI35" i="12"/>
  <c r="EH35" i="12"/>
  <c r="EG35" i="12"/>
  <c r="EF34" i="12"/>
  <c r="EE34" i="12"/>
  <c r="ED34" i="12"/>
  <c r="EF33" i="12"/>
  <c r="EE33" i="12"/>
  <c r="ED33" i="12"/>
  <c r="EF32" i="12"/>
  <c r="EE32" i="12"/>
  <c r="ED32" i="12"/>
  <c r="EF31" i="12"/>
  <c r="EE31" i="12"/>
  <c r="ED31" i="12"/>
  <c r="EF30" i="12"/>
  <c r="EE30" i="12"/>
  <c r="ED30" i="12"/>
  <c r="EF29" i="12"/>
  <c r="EE29" i="12"/>
  <c r="ED29" i="12"/>
  <c r="EF28" i="12"/>
  <c r="EE28" i="12"/>
  <c r="ED28" i="12"/>
  <c r="EF27" i="12"/>
  <c r="EE27" i="12"/>
  <c r="ED27" i="12"/>
  <c r="CG26" i="12"/>
  <c r="CF26" i="12"/>
  <c r="CE26" i="12"/>
  <c r="CD26" i="12"/>
  <c r="CC26" i="12"/>
  <c r="CB26" i="12"/>
  <c r="CA26" i="12"/>
  <c r="BZ26" i="12"/>
  <c r="BY26" i="12"/>
  <c r="BX26" i="12"/>
  <c r="BW26" i="12"/>
  <c r="BV26" i="12"/>
  <c r="EF25" i="12"/>
  <c r="EE25" i="12"/>
  <c r="ED25" i="12"/>
  <c r="EF24" i="12"/>
  <c r="EE24" i="12"/>
  <c r="ED24" i="12"/>
  <c r="EF22" i="12"/>
  <c r="EE22" i="12"/>
  <c r="ED22" i="12"/>
  <c r="EF20" i="12"/>
  <c r="EE20" i="12"/>
  <c r="ED20" i="12"/>
  <c r="EF18" i="12"/>
  <c r="EE18" i="12"/>
  <c r="ED18" i="12"/>
  <c r="DQ18" i="12"/>
  <c r="DP18" i="12"/>
  <c r="DO18" i="12"/>
  <c r="DN18" i="12"/>
  <c r="DM18" i="12"/>
  <c r="DL18" i="12"/>
  <c r="DK18" i="12"/>
  <c r="DJ18" i="12"/>
  <c r="DI18" i="12"/>
  <c r="DH18" i="12"/>
  <c r="DG18" i="12"/>
  <c r="DF18" i="12"/>
  <c r="EF17" i="12"/>
  <c r="EE17" i="12"/>
  <c r="ED17" i="12"/>
  <c r="EF16" i="12"/>
  <c r="EE16" i="12"/>
  <c r="ED16" i="12"/>
  <c r="EF15" i="12"/>
  <c r="EE15" i="12"/>
  <c r="ED15" i="12"/>
  <c r="EF14" i="12"/>
  <c r="EE14" i="12"/>
  <c r="ED14" i="12"/>
  <c r="EF13" i="12"/>
  <c r="EE13" i="12"/>
  <c r="ED13" i="12"/>
  <c r="EF11" i="12"/>
  <c r="EE11" i="12"/>
  <c r="ED11" i="12"/>
  <c r="EF9" i="12"/>
  <c r="EE9" i="12"/>
  <c r="ED9" i="12"/>
  <c r="EF7" i="12"/>
  <c r="EE7" i="12"/>
  <c r="ED7" i="12"/>
  <c r="EF6" i="12"/>
  <c r="EE6" i="12"/>
  <c r="ED6" i="12"/>
  <c r="EP56" i="12" l="1"/>
  <c r="FB56" i="12"/>
  <c r="FN56" i="12"/>
  <c r="EE47" i="12"/>
  <c r="ED49" i="12"/>
  <c r="ED53" i="12" s="1"/>
  <c r="ED48" i="12"/>
  <c r="ED52" i="12" s="1"/>
  <c r="ED44" i="12"/>
  <c r="EE44" i="12"/>
  <c r="EF60" i="12" s="1"/>
  <c r="EF44" i="12"/>
  <c r="EH56" i="12"/>
  <c r="EN56" i="12"/>
  <c r="ET56" i="12"/>
  <c r="EZ56" i="12"/>
  <c r="FF56" i="12"/>
  <c r="FL56" i="12"/>
  <c r="DH56" i="12"/>
  <c r="DN56" i="12"/>
  <c r="DT56" i="12"/>
  <c r="DZ56" i="12"/>
  <c r="DF56" i="12"/>
  <c r="DE56" i="12"/>
  <c r="DL56" i="12"/>
  <c r="DR56" i="12"/>
  <c r="DX56" i="12"/>
  <c r="ED47" i="12"/>
  <c r="ED51" i="12" s="1"/>
  <c r="EF47" i="12"/>
  <c r="EF51" i="12" s="1"/>
  <c r="EE35" i="12"/>
  <c r="EF35" i="12"/>
  <c r="EE49" i="12"/>
  <c r="EE53" i="12" s="1"/>
  <c r="EE48" i="12"/>
  <c r="EE52" i="12" s="1"/>
  <c r="EF49" i="12"/>
  <c r="EF53" i="12" s="1"/>
  <c r="EF48" i="12"/>
  <c r="EF52" i="12" s="1"/>
  <c r="ED35" i="12"/>
  <c r="EE51" i="12"/>
  <c r="EE59" i="12"/>
  <c r="EE55" i="12"/>
  <c r="EE56" i="12" s="1"/>
  <c r="AL44" i="12"/>
  <c r="AN44" i="12"/>
  <c r="AP44" i="12"/>
  <c r="AR44" i="12"/>
  <c r="AT44" i="12"/>
  <c r="AV44" i="12"/>
  <c r="AX44" i="12"/>
  <c r="AZ44" i="12"/>
  <c r="BB44" i="12"/>
  <c r="BD44" i="12"/>
  <c r="BF44" i="12"/>
  <c r="BH44" i="12"/>
  <c r="BJ44" i="12"/>
  <c r="BL44" i="12"/>
  <c r="BN44" i="12"/>
  <c r="BP44" i="12"/>
  <c r="BR44" i="12"/>
  <c r="BT44" i="12"/>
  <c r="DB44" i="12"/>
  <c r="B56" i="12"/>
  <c r="D56" i="12"/>
  <c r="F56" i="12"/>
  <c r="H56" i="12"/>
  <c r="J56" i="12"/>
  <c r="L56" i="12"/>
  <c r="N56" i="12"/>
  <c r="P56" i="12"/>
  <c r="R56" i="12"/>
  <c r="T56" i="12"/>
  <c r="V56" i="12"/>
  <c r="X56" i="12"/>
  <c r="Z56" i="12"/>
  <c r="AB56" i="12"/>
  <c r="AD56" i="12"/>
  <c r="AF56" i="12"/>
  <c r="AH56" i="12"/>
  <c r="AJ56" i="12"/>
  <c r="AL56" i="12"/>
  <c r="AN56" i="12"/>
  <c r="AP56" i="12"/>
  <c r="AR56" i="12"/>
  <c r="AT56" i="12"/>
  <c r="AV56" i="12"/>
  <c r="AX56" i="12"/>
  <c r="AZ56" i="12"/>
  <c r="BB56" i="12"/>
  <c r="BD56" i="12"/>
  <c r="BF56" i="12"/>
  <c r="BH56" i="12"/>
  <c r="BJ56" i="12"/>
  <c r="BL56" i="12"/>
  <c r="BN56" i="12"/>
  <c r="BP56" i="12"/>
  <c r="BR56" i="12"/>
  <c r="BT56" i="12"/>
  <c r="DB56" i="12"/>
  <c r="BW51" i="12"/>
  <c r="BY51" i="12"/>
  <c r="CA51" i="12"/>
  <c r="CC51" i="12"/>
  <c r="CE51" i="12"/>
  <c r="CG51" i="12"/>
  <c r="CI51" i="12"/>
  <c r="CK51" i="12"/>
  <c r="CM51" i="12"/>
  <c r="CO51" i="12"/>
  <c r="CQ51" i="12"/>
  <c r="CS51" i="12"/>
  <c r="CU51" i="12"/>
  <c r="CW51" i="12"/>
  <c r="CY51" i="12"/>
  <c r="DA51" i="12"/>
  <c r="DC51" i="12"/>
  <c r="DE51" i="12"/>
  <c r="DH51" i="12"/>
  <c r="DL51" i="12"/>
  <c r="DP51" i="12"/>
  <c r="DT51" i="12"/>
  <c r="DX51" i="12"/>
  <c r="EB51" i="12"/>
  <c r="EJ51" i="12"/>
  <c r="EN51" i="12"/>
  <c r="ER51" i="12"/>
  <c r="EV51" i="12"/>
  <c r="EZ51" i="12"/>
  <c r="FD51" i="12"/>
  <c r="FH51" i="12"/>
  <c r="FH57" i="12" s="1"/>
  <c r="FH58" i="12" s="1"/>
  <c r="FL51" i="12"/>
  <c r="FL57" i="12" s="1"/>
  <c r="FL58" i="12" s="1"/>
  <c r="FP51" i="12"/>
  <c r="FP57" i="12" s="1"/>
  <c r="FP58" i="12" s="1"/>
  <c r="ED55" i="12"/>
  <c r="ED56" i="12" s="1"/>
  <c r="EF59" i="12"/>
  <c r="EF55" i="12"/>
  <c r="AM44" i="12"/>
  <c r="AO44" i="12"/>
  <c r="AQ44" i="12"/>
  <c r="AS44" i="12"/>
  <c r="AU44" i="12"/>
  <c r="AW44" i="12"/>
  <c r="AY44" i="12"/>
  <c r="BA44" i="12"/>
  <c r="BC44" i="12"/>
  <c r="BE44" i="12"/>
  <c r="BG44" i="12"/>
  <c r="BI44" i="12"/>
  <c r="BK44" i="12"/>
  <c r="BM44" i="12"/>
  <c r="BO44" i="12"/>
  <c r="BQ44" i="12"/>
  <c r="BS44" i="12"/>
  <c r="BU44" i="12"/>
  <c r="DG44" i="12"/>
  <c r="C56" i="12"/>
  <c r="E56" i="12"/>
  <c r="G56" i="12"/>
  <c r="I56" i="12"/>
  <c r="K56" i="12"/>
  <c r="M56" i="12"/>
  <c r="O56" i="12"/>
  <c r="Q56" i="12"/>
  <c r="S56" i="12"/>
  <c r="U56" i="12"/>
  <c r="W56" i="12"/>
  <c r="Y56" i="12"/>
  <c r="AA56" i="12"/>
  <c r="AC56" i="12"/>
  <c r="AE56" i="12"/>
  <c r="AG56" i="12"/>
  <c r="AI56" i="12"/>
  <c r="AK56" i="12"/>
  <c r="AM56" i="12"/>
  <c r="AO56" i="12"/>
  <c r="AQ56" i="12"/>
  <c r="AS56" i="12"/>
  <c r="AU56" i="12"/>
  <c r="AW56" i="12"/>
  <c r="AY56" i="12"/>
  <c r="BA56" i="12"/>
  <c r="BC56" i="12"/>
  <c r="BE56" i="12"/>
  <c r="BG56" i="12"/>
  <c r="BI56" i="12"/>
  <c r="BK56" i="12"/>
  <c r="BM56" i="12"/>
  <c r="BO56" i="12"/>
  <c r="BQ56" i="12"/>
  <c r="BS56" i="12"/>
  <c r="BU56" i="12"/>
  <c r="DG56" i="12"/>
  <c r="DG51" i="12"/>
  <c r="DI56" i="12"/>
  <c r="DI51" i="12"/>
  <c r="DK56" i="12"/>
  <c r="DK51" i="12"/>
  <c r="DM56" i="12"/>
  <c r="DM51" i="12"/>
  <c r="DO56" i="12"/>
  <c r="DO51" i="12"/>
  <c r="DQ56" i="12"/>
  <c r="DQ51" i="12"/>
  <c r="DS56" i="12"/>
  <c r="DS51" i="12"/>
  <c r="DU56" i="12"/>
  <c r="DU51" i="12"/>
  <c r="DW56" i="12"/>
  <c r="DW51" i="12"/>
  <c r="DY56" i="12"/>
  <c r="DY51" i="12"/>
  <c r="EA56" i="12"/>
  <c r="EA51" i="12"/>
  <c r="EC56" i="12"/>
  <c r="EC51" i="12"/>
  <c r="EG56" i="12"/>
  <c r="EG51" i="12"/>
  <c r="EI56" i="12"/>
  <c r="EI51" i="12"/>
  <c r="EK56" i="12"/>
  <c r="EK51" i="12"/>
  <c r="EM56" i="12"/>
  <c r="EM51" i="12"/>
  <c r="EO56" i="12"/>
  <c r="EO51" i="12"/>
  <c r="EQ56" i="12"/>
  <c r="EQ51" i="12"/>
  <c r="ES56" i="12"/>
  <c r="ES51" i="12"/>
  <c r="EU56" i="12"/>
  <c r="EU51" i="12"/>
  <c r="EW56" i="12"/>
  <c r="EW51" i="12"/>
  <c r="EY56" i="12"/>
  <c r="EY51" i="12"/>
  <c r="FA56" i="12"/>
  <c r="FA51" i="12"/>
  <c r="FC56" i="12"/>
  <c r="FC51" i="12"/>
  <c r="FE56" i="12"/>
  <c r="FE51" i="12"/>
  <c r="FE57" i="12" s="1"/>
  <c r="FE58" i="12" s="1"/>
  <c r="FG56" i="12"/>
  <c r="FG51" i="12"/>
  <c r="FG57" i="12" s="1"/>
  <c r="FG58" i="12" s="1"/>
  <c r="FI56" i="12"/>
  <c r="FI51" i="12"/>
  <c r="FI57" i="12" s="1"/>
  <c r="FI58" i="12" s="1"/>
  <c r="FK56" i="12"/>
  <c r="FK51" i="12"/>
  <c r="FK57" i="12" s="1"/>
  <c r="FK58" i="12" s="1"/>
  <c r="FM56" i="12"/>
  <c r="FM51" i="12"/>
  <c r="FM57" i="12" s="1"/>
  <c r="FM58" i="12" s="1"/>
  <c r="FO56" i="12"/>
  <c r="FO51" i="12"/>
  <c r="FO57" i="12" s="1"/>
  <c r="FO58" i="12" s="1"/>
  <c r="B51" i="12"/>
  <c r="D51" i="12"/>
  <c r="F51" i="12"/>
  <c r="H51" i="12"/>
  <c r="J51" i="12"/>
  <c r="L51" i="12"/>
  <c r="N51" i="12"/>
  <c r="P51" i="12"/>
  <c r="R51" i="12"/>
  <c r="T51" i="12"/>
  <c r="V51" i="12"/>
  <c r="X51" i="12"/>
  <c r="Z51" i="12"/>
  <c r="AB51" i="12"/>
  <c r="AD51" i="12"/>
  <c r="AF51" i="12"/>
  <c r="AH51" i="12"/>
  <c r="AJ51" i="12"/>
  <c r="AL51" i="12"/>
  <c r="AN51" i="12"/>
  <c r="AP51" i="12"/>
  <c r="AR51" i="12"/>
  <c r="AT51" i="12"/>
  <c r="AV51" i="12"/>
  <c r="AX51" i="12"/>
  <c r="AZ51" i="12"/>
  <c r="BB51" i="12"/>
  <c r="BD51" i="12"/>
  <c r="BF51" i="12"/>
  <c r="BH51" i="12"/>
  <c r="BJ51" i="12"/>
  <c r="BL51" i="12"/>
  <c r="BN51" i="12"/>
  <c r="BP51" i="12"/>
  <c r="BR51" i="12"/>
  <c r="BT51" i="12"/>
  <c r="BV51" i="12"/>
  <c r="BX51" i="12"/>
  <c r="BZ51" i="12"/>
  <c r="CB51" i="12"/>
  <c r="CD51" i="12"/>
  <c r="CF51" i="12"/>
  <c r="CH51" i="12"/>
  <c r="CJ51" i="12"/>
  <c r="CL51" i="12"/>
  <c r="CN51" i="12"/>
  <c r="CP51" i="12"/>
  <c r="CR51" i="12"/>
  <c r="CT51" i="12"/>
  <c r="CV51" i="12"/>
  <c r="CX51" i="12"/>
  <c r="CZ51" i="12"/>
  <c r="DB51" i="12"/>
  <c r="DD51" i="12"/>
  <c r="DF51" i="12"/>
  <c r="DJ51" i="12"/>
  <c r="DN51" i="12"/>
  <c r="DR51" i="12"/>
  <c r="DV51" i="12"/>
  <c r="DZ51" i="12"/>
  <c r="EH51" i="12"/>
  <c r="EL51" i="12"/>
  <c r="EP51" i="12"/>
  <c r="ET51" i="12"/>
  <c r="EX51" i="12"/>
  <c r="FB51" i="12"/>
  <c r="FF51" i="12"/>
  <c r="FF57" i="12" s="1"/>
  <c r="FF58" i="12" s="1"/>
  <c r="FJ51" i="12"/>
  <c r="FJ57" i="12" s="1"/>
  <c r="FJ58" i="12" s="1"/>
  <c r="FN51" i="12"/>
  <c r="FN57" i="12" s="1"/>
  <c r="FN58" i="12" s="1"/>
  <c r="EE60" i="12" l="1"/>
  <c r="EF5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artika.d</author>
    <author>Aartika Devi</author>
  </authors>
  <commentList>
    <comment ref="A18" authorId="0" shapeId="0" xr:uid="{00000000-0006-0000-0200-000001000000}">
      <text>
        <r>
          <rPr>
            <b/>
            <sz val="10"/>
            <color indexed="81"/>
            <rFont val="Tahoma"/>
            <family val="2"/>
          </rPr>
          <t>artika.d:</t>
        </r>
        <r>
          <rPr>
            <sz val="10"/>
            <color indexed="81"/>
            <rFont val="Tahoma"/>
            <family val="2"/>
          </rPr>
          <t xml:space="preserve">
Add automotive and industrial diesel</t>
        </r>
      </text>
    </comment>
    <comment ref="EF42" authorId="1" shapeId="0" xr:uid="{00000000-0006-0000-0200-000002000000}">
      <text>
        <r>
          <rPr>
            <b/>
            <sz val="9"/>
            <color indexed="81"/>
            <rFont val="Tahoma"/>
            <family val="2"/>
          </rPr>
          <t>Aartika Devi:</t>
        </r>
        <r>
          <rPr>
            <sz val="9"/>
            <color indexed="81"/>
            <rFont val="Tahoma"/>
            <family val="2"/>
          </rPr>
          <t xml:space="preserve">
see monthly to c diff in release n actual sum. In release shows 5206.2</t>
        </r>
      </text>
    </comment>
    <comment ref="FK42" authorId="1" shapeId="0" xr:uid="{00000000-0006-0000-0200-000003000000}">
      <text>
        <r>
          <rPr>
            <b/>
            <sz val="9"/>
            <color indexed="81"/>
            <rFont val="Tahoma"/>
            <family val="2"/>
          </rPr>
          <t>Aartika Devi:</t>
        </r>
        <r>
          <rPr>
            <sz val="9"/>
            <color indexed="81"/>
            <rFont val="Tahoma"/>
            <family val="2"/>
          </rPr>
          <t xml:space="preserve">
 1 decimal point diff</t>
        </r>
      </text>
    </comment>
    <comment ref="FL42" authorId="1" shapeId="0" xr:uid="{00000000-0006-0000-0200-000004000000}">
      <text>
        <r>
          <rPr>
            <b/>
            <sz val="9"/>
            <color indexed="81"/>
            <rFont val="Tahoma"/>
            <family val="2"/>
          </rPr>
          <t>Aartika Devi:</t>
        </r>
        <r>
          <rPr>
            <sz val="9"/>
            <color indexed="81"/>
            <rFont val="Tahoma"/>
            <family val="2"/>
          </rPr>
          <t xml:space="preserve">
error in release which shows 428.2</t>
        </r>
      </text>
    </comment>
  </commentList>
</comments>
</file>

<file path=xl/sharedStrings.xml><?xml version="1.0" encoding="utf-8"?>
<sst xmlns="http://schemas.openxmlformats.org/spreadsheetml/2006/main" count="281" uniqueCount="127">
  <si>
    <t>FOOD</t>
  </si>
  <si>
    <t>CRUDE MATERIALS</t>
  </si>
  <si>
    <t>CHEMICALS</t>
  </si>
  <si>
    <t>MANUFACTURED GOODS</t>
  </si>
  <si>
    <t>OTHER COMMODITIES</t>
  </si>
  <si>
    <t>Oct</t>
  </si>
  <si>
    <t>Nov</t>
  </si>
  <si>
    <t>Jan</t>
  </si>
  <si>
    <t>Feb</t>
  </si>
  <si>
    <t>Mar</t>
  </si>
  <si>
    <t>Apr</t>
  </si>
  <si>
    <t>May</t>
  </si>
  <si>
    <t>Jun</t>
  </si>
  <si>
    <t>Jul</t>
  </si>
  <si>
    <t>Aug</t>
  </si>
  <si>
    <t>Sep</t>
  </si>
  <si>
    <t>Dec</t>
  </si>
  <si>
    <t>June</t>
  </si>
  <si>
    <t>July</t>
  </si>
  <si>
    <t xml:space="preserve"> </t>
  </si>
  <si>
    <t>ECONOMIC CATEGORY</t>
  </si>
  <si>
    <t xml:space="preserve">   - fish</t>
  </si>
  <si>
    <t>BEVERAGES &amp; TOBACCO</t>
  </si>
  <si>
    <t xml:space="preserve">MINERAL FUELS </t>
  </si>
  <si>
    <t xml:space="preserve">   - motor spirit</t>
  </si>
  <si>
    <t xml:space="preserve">   - aviation turbine fuel</t>
  </si>
  <si>
    <t xml:space="preserve">   - automotive distillate fuel</t>
  </si>
  <si>
    <t xml:space="preserve">   - industrial distillate fuel</t>
  </si>
  <si>
    <t>OILS &amp; FATS</t>
  </si>
  <si>
    <t xml:space="preserve">   - textiles</t>
  </si>
  <si>
    <t xml:space="preserve">MACH &amp; TRANSPORT EQUIPMENT </t>
  </si>
  <si>
    <t xml:space="preserve">   - specialised industrial machine</t>
  </si>
  <si>
    <t xml:space="preserve">   - general industrial machine</t>
  </si>
  <si>
    <t xml:space="preserve">   - telecom &amp; sound equipment</t>
  </si>
  <si>
    <t xml:space="preserve">   - electrical machinery</t>
  </si>
  <si>
    <t xml:space="preserve">   - road vehicles </t>
  </si>
  <si>
    <t xml:space="preserve">   - other transport equipment</t>
  </si>
  <si>
    <t>MISCELL  MANUFACTURED GOODS</t>
  </si>
  <si>
    <t xml:space="preserve">   - garments</t>
  </si>
  <si>
    <t>TOTAL</t>
  </si>
  <si>
    <t>TOTAL EXCLUDING AIRCRAFT</t>
  </si>
  <si>
    <t>Consumption Goods</t>
  </si>
  <si>
    <t>Investment Goods</t>
  </si>
  <si>
    <t>Intermediate Goods</t>
  </si>
  <si>
    <t>Total excluding Mineral fuels</t>
  </si>
  <si>
    <t>Consumption Goods as a proportion of Total excluding M.Fuels</t>
  </si>
  <si>
    <t>2000 By Months</t>
  </si>
  <si>
    <t>Sept</t>
  </si>
  <si>
    <t>2001 By Months</t>
  </si>
  <si>
    <t>2002 By Months</t>
  </si>
  <si>
    <t>2003 By Months</t>
  </si>
  <si>
    <t>2004 By Months</t>
  </si>
  <si>
    <t>2005 By Months</t>
  </si>
  <si>
    <t>2006 By Months [p]</t>
  </si>
  <si>
    <t>2007 By Months [p]</t>
  </si>
  <si>
    <t xml:space="preserve">Jan </t>
  </si>
  <si>
    <t>Feb[r]</t>
  </si>
  <si>
    <t>Mar[r]</t>
  </si>
  <si>
    <t xml:space="preserve">May </t>
  </si>
  <si>
    <t>2008 By Months (p)</t>
  </si>
  <si>
    <t>August</t>
  </si>
  <si>
    <t>September</t>
  </si>
  <si>
    <t>October</t>
  </si>
  <si>
    <t>November</t>
  </si>
  <si>
    <t>December</t>
  </si>
  <si>
    <t>2009 By Months (p)</t>
  </si>
  <si>
    <t>Gas oil (diesel)</t>
  </si>
  <si>
    <t>August (r)</t>
  </si>
  <si>
    <t>September (r)</t>
  </si>
  <si>
    <t>February( r)</t>
  </si>
  <si>
    <t>January(r)</t>
  </si>
  <si>
    <t>March(r)</t>
  </si>
  <si>
    <t>April(r)</t>
  </si>
  <si>
    <t>May(r)</t>
  </si>
  <si>
    <t>June(r)</t>
  </si>
  <si>
    <t>July(r)</t>
  </si>
  <si>
    <t>October(r)</t>
  </si>
  <si>
    <t>November(r)</t>
  </si>
  <si>
    <t>2010 (F$M)</t>
  </si>
  <si>
    <t>May r</t>
  </si>
  <si>
    <t>January r</t>
  </si>
  <si>
    <t>February r</t>
  </si>
  <si>
    <t>March r</t>
  </si>
  <si>
    <t>April r</t>
  </si>
  <si>
    <t>June r</t>
  </si>
  <si>
    <t xml:space="preserve">July </t>
  </si>
  <si>
    <t xml:space="preserve">August </t>
  </si>
  <si>
    <t xml:space="preserve">September </t>
  </si>
  <si>
    <t xml:space="preserve">October </t>
  </si>
  <si>
    <t xml:space="preserve">November </t>
  </si>
  <si>
    <t>Source: FIJI BUREAU OF STATISTICS</t>
  </si>
  <si>
    <t xml:space="preserve">January </t>
  </si>
  <si>
    <t>February</t>
  </si>
  <si>
    <t>March</t>
  </si>
  <si>
    <t>April</t>
  </si>
  <si>
    <t xml:space="preserve">      of which large items</t>
  </si>
  <si>
    <t>Others</t>
  </si>
  <si>
    <t>Updated by: Aartika Devi</t>
  </si>
  <si>
    <t>Last updated: 11/02/2014</t>
  </si>
  <si>
    <t>Annual</t>
  </si>
  <si>
    <t>Disclaimer: Please refer to the Reserve Bank of Fiji Disclaimer available on our website – www.rbf.gov.fj</t>
  </si>
  <si>
    <t>($ Million)</t>
  </si>
  <si>
    <t xml:space="preserve">                  </t>
  </si>
  <si>
    <t>Category</t>
  </si>
  <si>
    <t>PERSONAL REMITTANCES</t>
  </si>
  <si>
    <t xml:space="preserve">Total </t>
  </si>
  <si>
    <t>2015**</t>
  </si>
  <si>
    <t>Remittances Components</t>
  </si>
  <si>
    <t>Commercial Banks</t>
  </si>
  <si>
    <t>Money Transfer Operators (FX dealers)</t>
  </si>
  <si>
    <t>Mobile Network Operators (Vodafone &amp; Digicel)</t>
  </si>
  <si>
    <t>Transfer Channel</t>
  </si>
  <si>
    <t xml:space="preserve">¹ Personal transfers component consists of all current transfers in cash received by resident households  (Balance of Payments Manual, 6th Edition). </t>
  </si>
  <si>
    <t xml:space="preserve">² Compensation of employees refers to the income of border, seasonal, and other short-term workers who work in an economy where they are not resident, and to the income of resident workers who are employed by a nonresident entity (Balance of Payments Manual, 6th Edition). </t>
  </si>
  <si>
    <t>³ Migrants transfers is capital transfers related to all the financial assets that migrants bring with them when they move to the host country, or when they finally return to their home country (Balance of Payments Manual, 5th Edition).</t>
  </si>
  <si>
    <r>
      <t>Personal Transfers</t>
    </r>
    <r>
      <rPr>
        <b/>
        <sz val="10"/>
        <rFont val="Calibri"/>
        <family val="2"/>
      </rPr>
      <t>¹</t>
    </r>
  </si>
  <si>
    <r>
      <t>Compensation of Employees</t>
    </r>
    <r>
      <rPr>
        <b/>
        <sz val="10"/>
        <rFont val="Calibri"/>
        <family val="2"/>
      </rPr>
      <t>²</t>
    </r>
  </si>
  <si>
    <r>
      <t>Migrants Transfers</t>
    </r>
    <r>
      <rPr>
        <b/>
        <sz val="10"/>
        <rFont val="Calibri"/>
        <family val="2"/>
      </rPr>
      <t>³</t>
    </r>
  </si>
  <si>
    <t>Published By</t>
  </si>
  <si>
    <t>Reserve Bank of Fiji</t>
  </si>
  <si>
    <t>Table</t>
  </si>
  <si>
    <t>Personal Remittances</t>
  </si>
  <si>
    <t>Source</t>
  </si>
  <si>
    <t>General Notes:</t>
  </si>
  <si>
    <t xml:space="preserve">**International remittances via Mobile Network Operators were officially included as part of personal remittances from March 2021 and data series has been backdated to 2015.
</t>
  </si>
  <si>
    <t xml:space="preserve">Data for the period Jan 2024 - March 2024 have been revised. </t>
  </si>
  <si>
    <t>Table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</si>
</sst>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0.000"/>
    <numFmt numFmtId="168" formatCode="_(* #,##0_);_(* \(#,##0\);_(* &quot;-&quot;??_);_(@_)"/>
    <numFmt numFmtId="169" formatCode="0.0_)"/>
    <numFmt numFmtId="170" formatCode="0_)"/>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10"/>
      <color indexed="10"/>
      <name val="Times New Roman"/>
      <family val="1"/>
    </font>
    <font>
      <sz val="9"/>
      <name val="Times New Roman"/>
      <family val="1"/>
    </font>
    <font>
      <b/>
      <sz val="9"/>
      <name val="Times New Roman"/>
      <family val="1"/>
    </font>
    <font>
      <sz val="10"/>
      <color indexed="10"/>
      <name val="Arial"/>
      <family val="2"/>
    </font>
    <font>
      <sz val="10"/>
      <color indexed="81"/>
      <name val="Tahoma"/>
      <family val="2"/>
    </font>
    <font>
      <b/>
      <sz val="10"/>
      <color indexed="81"/>
      <name val="Tahoma"/>
      <family val="2"/>
    </font>
    <font>
      <sz val="11"/>
      <name val="Times New Roman"/>
      <family val="1"/>
    </font>
    <font>
      <sz val="10"/>
      <color indexed="40"/>
      <name val="Arial"/>
      <family val="2"/>
    </font>
    <font>
      <sz val="10"/>
      <color rgb="FFFF0000"/>
      <name val="Times New Roman"/>
      <family val="1"/>
    </font>
    <font>
      <b/>
      <sz val="10"/>
      <color rgb="FFFF0000"/>
      <name val="Times New Roman"/>
      <family val="1"/>
    </font>
    <font>
      <sz val="11"/>
      <color rgb="FF9C0006"/>
      <name val="Calibri"/>
      <family val="2"/>
      <scheme val="minor"/>
    </font>
    <font>
      <b/>
      <sz val="20"/>
      <color rgb="FF9C0006"/>
      <name val="Calibri"/>
      <family val="2"/>
      <scheme val="minor"/>
    </font>
    <font>
      <b/>
      <sz val="16"/>
      <color rgb="FFFF0000"/>
      <name val="Times New Roman"/>
      <family val="1"/>
    </font>
    <font>
      <sz val="11"/>
      <color rgb="FF006100"/>
      <name val="Calibri"/>
      <family val="2"/>
      <scheme val="minor"/>
    </font>
    <font>
      <b/>
      <sz val="18"/>
      <color rgb="FF006100"/>
      <name val="Calibri"/>
      <family val="2"/>
      <scheme val="minor"/>
    </font>
    <font>
      <sz val="10"/>
      <name val="Arial"/>
      <family val="2"/>
    </font>
    <font>
      <sz val="9"/>
      <color indexed="81"/>
      <name val="Tahoma"/>
      <family val="2"/>
    </font>
    <font>
      <b/>
      <sz val="9"/>
      <color indexed="81"/>
      <name val="Tahoma"/>
      <family val="2"/>
    </font>
    <font>
      <b/>
      <i/>
      <sz val="9"/>
      <name val="Times New Roman"/>
      <family val="1"/>
    </font>
    <font>
      <b/>
      <sz val="14"/>
      <name val="Times New Roman"/>
      <family val="1"/>
    </font>
    <font>
      <b/>
      <sz val="10"/>
      <name val="Calibri"/>
      <family val="2"/>
    </font>
    <font>
      <i/>
      <sz val="10"/>
      <name val="Times New Roman"/>
      <family val="1"/>
    </font>
    <font>
      <b/>
      <i/>
      <sz val="10"/>
      <name val="Times New Roman"/>
      <family val="1"/>
    </font>
  </fonts>
  <fills count="1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C7CE"/>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C6EFCE"/>
      </patternFill>
    </fill>
    <fill>
      <patternFill patternType="solid">
        <fgColor theme="6" tint="0.39997558519241921"/>
        <bgColor indexed="64"/>
      </patternFill>
    </fill>
    <fill>
      <patternFill patternType="solid">
        <fgColor theme="9" tint="0.59999389629810485"/>
        <bgColor indexed="64"/>
      </patternFill>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s>
  <cellStyleXfs count="10">
    <xf numFmtId="0" fontId="0" fillId="0" borderId="0">
      <alignment vertical="top"/>
    </xf>
    <xf numFmtId="164" fontId="3" fillId="0" borderId="0" applyFont="0" applyFill="0" applyBorder="0" applyAlignment="0" applyProtection="0"/>
    <xf numFmtId="0" fontId="3" fillId="0" borderId="0"/>
    <xf numFmtId="0" fontId="16" fillId="7" borderId="0" applyNumberFormat="0" applyBorder="0" applyAlignment="0" applyProtection="0"/>
    <xf numFmtId="0" fontId="19" fillId="11" borderId="0" applyNumberFormat="0" applyBorder="0" applyAlignment="0" applyProtection="0"/>
    <xf numFmtId="0" fontId="2" fillId="0" borderId="0"/>
    <xf numFmtId="0" fontId="21" fillId="0" borderId="0">
      <alignment vertical="top"/>
    </xf>
    <xf numFmtId="164" fontId="3" fillId="0" borderId="0" applyFont="0" applyFill="0" applyBorder="0" applyAlignment="0" applyProtection="0"/>
    <xf numFmtId="0" fontId="3" fillId="0" borderId="0">
      <alignment vertical="top"/>
    </xf>
    <xf numFmtId="0" fontId="1" fillId="0" borderId="0"/>
  </cellStyleXfs>
  <cellXfs count="323">
    <xf numFmtId="0" fontId="0" fillId="0" borderId="0" xfId="0" applyAlignment="1"/>
    <xf numFmtId="0" fontId="7" fillId="0" borderId="0" xfId="0" applyFont="1" applyAlignment="1">
      <alignment horizontal="center"/>
    </xf>
    <xf numFmtId="0" fontId="5" fillId="0" borderId="0" xfId="0" applyFont="1" applyAlignment="1">
      <alignment horizontal="center"/>
    </xf>
    <xf numFmtId="0" fontId="9" fillId="0" borderId="0" xfId="0" applyFont="1" applyAlignment="1"/>
    <xf numFmtId="0" fontId="5" fillId="0" borderId="0" xfId="0" applyFont="1" applyAlignment="1"/>
    <xf numFmtId="0" fontId="0" fillId="0" borderId="1" xfId="0" applyBorder="1" applyAlignment="1"/>
    <xf numFmtId="0" fontId="5" fillId="0" borderId="1" xfId="0" applyFont="1" applyBorder="1" applyAlignment="1"/>
    <xf numFmtId="0" fontId="5" fillId="0" borderId="2" xfId="0" applyFont="1" applyBorder="1" applyAlignment="1"/>
    <xf numFmtId="0" fontId="0" fillId="0" borderId="4" xfId="0" applyBorder="1" applyAlignment="1"/>
    <xf numFmtId="0" fontId="0" fillId="0" borderId="5" xfId="0" applyBorder="1" applyAlignment="1"/>
    <xf numFmtId="0" fontId="0" fillId="0" borderId="6" xfId="0" applyBorder="1" applyAlignment="1"/>
    <xf numFmtId="3" fontId="12" fillId="0" borderId="0" xfId="0" applyNumberFormat="1" applyFont="1" applyAlignment="1">
      <alignment horizontal="center"/>
    </xf>
    <xf numFmtId="0" fontId="12" fillId="0" borderId="0" xfId="0" applyFont="1" applyAlignment="1">
      <alignment horizontal="center"/>
    </xf>
    <xf numFmtId="3" fontId="4" fillId="0" borderId="21" xfId="0" applyNumberFormat="1" applyFont="1" applyBorder="1" applyAlignment="1">
      <alignment horizontal="center"/>
    </xf>
    <xf numFmtId="1" fontId="5" fillId="0" borderId="21" xfId="0" applyNumberFormat="1" applyFont="1" applyBorder="1" applyAlignment="1"/>
    <xf numFmtId="165" fontId="5" fillId="3" borderId="21" xfId="0" applyNumberFormat="1" applyFont="1" applyFill="1" applyBorder="1" applyAlignment="1">
      <alignment horizontal="center"/>
    </xf>
    <xf numFmtId="165" fontId="5" fillId="4" borderId="21" xfId="0" applyNumberFormat="1" applyFont="1" applyFill="1" applyBorder="1" applyAlignment="1">
      <alignment horizontal="center"/>
    </xf>
    <xf numFmtId="0" fontId="5" fillId="0" borderId="21" xfId="0" applyFont="1" applyBorder="1" applyAlignment="1"/>
    <xf numFmtId="170" fontId="4" fillId="0" borderId="21" xfId="0" applyNumberFormat="1" applyFont="1" applyBorder="1" applyAlignment="1">
      <alignment horizontal="center"/>
    </xf>
    <xf numFmtId="0" fontId="4" fillId="0" borderId="21" xfId="0" applyFont="1" applyBorder="1" applyAlignment="1">
      <alignment horizontal="center"/>
    </xf>
    <xf numFmtId="0" fontId="4" fillId="0" borderId="21" xfId="0" applyFont="1" applyBorder="1" applyAlignment="1"/>
    <xf numFmtId="3" fontId="5" fillId="0" borderId="21" xfId="0" applyNumberFormat="1" applyFont="1" applyBorder="1" applyAlignment="1">
      <alignment horizontal="center"/>
    </xf>
    <xf numFmtId="0" fontId="5" fillId="0" borderId="21" xfId="0" applyFont="1" applyBorder="1" applyAlignment="1">
      <alignment horizontal="center"/>
    </xf>
    <xf numFmtId="169" fontId="12" fillId="0" borderId="0" xfId="0" applyNumberFormat="1" applyFont="1" applyAlignment="1">
      <alignment horizontal="center"/>
    </xf>
    <xf numFmtId="0" fontId="4" fillId="0" borderId="21" xfId="0" applyFont="1" applyBorder="1">
      <alignment vertical="top"/>
    </xf>
    <xf numFmtId="0" fontId="4" fillId="0" borderId="21" xfId="2" applyFont="1" applyBorder="1"/>
    <xf numFmtId="0" fontId="5" fillId="0" borderId="21" xfId="0" applyFont="1" applyBorder="1">
      <alignment vertical="top"/>
    </xf>
    <xf numFmtId="0" fontId="5" fillId="0" borderId="21" xfId="2" applyFont="1" applyBorder="1"/>
    <xf numFmtId="3" fontId="4" fillId="0" borderId="21" xfId="0" applyNumberFormat="1" applyFont="1" applyBorder="1" applyAlignment="1"/>
    <xf numFmtId="3" fontId="5" fillId="0" borderId="21" xfId="0" applyNumberFormat="1" applyFont="1" applyBorder="1" applyAlignment="1"/>
    <xf numFmtId="38" fontId="5" fillId="0" borderId="21" xfId="0" applyNumberFormat="1" applyFont="1" applyBorder="1" applyAlignment="1"/>
    <xf numFmtId="168" fontId="4" fillId="0" borderId="21" xfId="1" applyNumberFormat="1" applyFont="1" applyFill="1" applyBorder="1" applyAlignment="1" applyProtection="1">
      <alignment horizontal="center"/>
    </xf>
    <xf numFmtId="168" fontId="5" fillId="0" borderId="21" xfId="1" applyNumberFormat="1" applyFont="1" applyFill="1" applyBorder="1" applyAlignment="1" applyProtection="1">
      <alignment horizontal="center"/>
    </xf>
    <xf numFmtId="3" fontId="4" fillId="0" borderId="21" xfId="0" applyNumberFormat="1" applyFont="1" applyBorder="1" applyAlignment="1">
      <alignment horizontal="right"/>
    </xf>
    <xf numFmtId="165" fontId="4" fillId="0" borderId="21" xfId="0" applyNumberFormat="1" applyFont="1" applyBorder="1">
      <alignment vertical="top"/>
    </xf>
    <xf numFmtId="0" fontId="13" fillId="0" borderId="0" xfId="0" applyFont="1" applyAlignment="1"/>
    <xf numFmtId="0" fontId="5" fillId="2" borderId="0" xfId="0" applyFont="1" applyFill="1" applyAlignment="1"/>
    <xf numFmtId="0" fontId="4" fillId="2" borderId="21" xfId="0" applyFont="1" applyFill="1" applyBorder="1" applyAlignment="1">
      <alignment horizontal="center"/>
    </xf>
    <xf numFmtId="0" fontId="4" fillId="2" borderId="21" xfId="0" applyFont="1" applyFill="1" applyBorder="1">
      <alignment vertical="top"/>
    </xf>
    <xf numFmtId="0" fontId="5" fillId="2" borderId="21" xfId="0" applyFont="1" applyFill="1" applyBorder="1">
      <alignment vertical="top"/>
    </xf>
    <xf numFmtId="0" fontId="5" fillId="2" borderId="21" xfId="0" applyFont="1" applyFill="1" applyBorder="1" applyAlignment="1"/>
    <xf numFmtId="3" fontId="4" fillId="2" borderId="21" xfId="0" applyNumberFormat="1" applyFont="1" applyFill="1" applyBorder="1" applyAlignment="1"/>
    <xf numFmtId="3" fontId="5" fillId="2" borderId="21" xfId="0" applyNumberFormat="1" applyFont="1" applyFill="1" applyBorder="1" applyAlignment="1"/>
    <xf numFmtId="1" fontId="5" fillId="2" borderId="21" xfId="0" applyNumberFormat="1" applyFont="1" applyFill="1" applyBorder="1" applyAlignment="1"/>
    <xf numFmtId="165" fontId="5" fillId="2" borderId="21" xfId="0" applyNumberFormat="1" applyFont="1" applyFill="1" applyBorder="1" applyAlignment="1">
      <alignment horizontal="center"/>
    </xf>
    <xf numFmtId="3" fontId="14" fillId="0" borderId="21" xfId="0" applyNumberFormat="1" applyFont="1" applyBorder="1" applyAlignment="1">
      <alignment horizontal="center"/>
    </xf>
    <xf numFmtId="168" fontId="14" fillId="0" borderId="21" xfId="1" applyNumberFormat="1" applyFont="1" applyFill="1" applyBorder="1" applyAlignment="1" applyProtection="1">
      <alignment horizontal="center"/>
    </xf>
    <xf numFmtId="3" fontId="14" fillId="0" borderId="21" xfId="0" applyNumberFormat="1" applyFont="1" applyBorder="1" applyAlignment="1"/>
    <xf numFmtId="0" fontId="14" fillId="0" borderId="21" xfId="0" applyFont="1" applyBorder="1" applyAlignment="1"/>
    <xf numFmtId="0" fontId="14" fillId="2" borderId="21" xfId="0" applyFont="1" applyFill="1" applyBorder="1">
      <alignment vertical="top"/>
    </xf>
    <xf numFmtId="0" fontId="14" fillId="0" borderId="21" xfId="0" applyFont="1" applyBorder="1">
      <alignment vertical="top"/>
    </xf>
    <xf numFmtId="0" fontId="14" fillId="0" borderId="21" xfId="2" applyFont="1" applyBorder="1"/>
    <xf numFmtId="0" fontId="0" fillId="0" borderId="0" xfId="0" applyAlignment="1">
      <alignment horizontal="center"/>
    </xf>
    <xf numFmtId="0" fontId="15" fillId="0" borderId="0" xfId="0" applyFont="1" applyAlignment="1"/>
    <xf numFmtId="170" fontId="4" fillId="0" borderId="4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3" fontId="5" fillId="0" borderId="46" xfId="0" applyNumberFormat="1" applyFont="1" applyBorder="1" applyAlignment="1">
      <alignment horizontal="center"/>
    </xf>
    <xf numFmtId="3" fontId="14" fillId="0" borderId="46" xfId="0" applyNumberFormat="1" applyFont="1" applyBorder="1" applyAlignment="1">
      <alignment horizontal="center"/>
    </xf>
    <xf numFmtId="1" fontId="5" fillId="0" borderId="46" xfId="0" applyNumberFormat="1" applyFont="1" applyBorder="1" applyAlignment="1"/>
    <xf numFmtId="165" fontId="5" fillId="2" borderId="46" xfId="0" applyNumberFormat="1" applyFont="1" applyFill="1" applyBorder="1" applyAlignment="1">
      <alignment horizontal="center"/>
    </xf>
    <xf numFmtId="165" fontId="5" fillId="3" borderId="46" xfId="0" applyNumberFormat="1" applyFont="1" applyFill="1" applyBorder="1" applyAlignment="1">
      <alignment horizontal="center"/>
    </xf>
    <xf numFmtId="165" fontId="5" fillId="4" borderId="46" xfId="0" applyNumberFormat="1" applyFont="1" applyFill="1" applyBorder="1" applyAlignment="1">
      <alignment horizontal="center"/>
    </xf>
    <xf numFmtId="169" fontId="4" fillId="0" borderId="30" xfId="0" applyNumberFormat="1" applyFont="1" applyBorder="1" applyAlignment="1">
      <alignment vertical="justify"/>
    </xf>
    <xf numFmtId="0" fontId="4" fillId="0" borderId="31" xfId="0" applyFont="1" applyBorder="1" applyAlignment="1"/>
    <xf numFmtId="169" fontId="4" fillId="2" borderId="31" xfId="0" applyNumberFormat="1" applyFont="1" applyFill="1" applyBorder="1" applyAlignment="1">
      <alignment vertical="justify"/>
    </xf>
    <xf numFmtId="169" fontId="5" fillId="0" borderId="31" xfId="0" applyNumberFormat="1" applyFont="1" applyBorder="1" applyAlignment="1">
      <alignment vertical="justify"/>
    </xf>
    <xf numFmtId="169" fontId="14" fillId="0" borderId="31" xfId="0" applyNumberFormat="1" applyFont="1" applyBorder="1" applyAlignment="1">
      <alignment vertical="justify"/>
    </xf>
    <xf numFmtId="169" fontId="5" fillId="0" borderId="31" xfId="0" applyNumberFormat="1" applyFont="1" applyBorder="1" applyAlignment="1"/>
    <xf numFmtId="169" fontId="4" fillId="0" borderId="31" xfId="0" applyNumberFormat="1" applyFont="1" applyBorder="1" applyAlignment="1">
      <alignment vertical="justify"/>
    </xf>
    <xf numFmtId="0" fontId="5" fillId="0" borderId="31" xfId="0" applyFont="1" applyBorder="1" applyAlignment="1"/>
    <xf numFmtId="0" fontId="4" fillId="2" borderId="31" xfId="0" applyFont="1" applyFill="1" applyBorder="1" applyAlignment="1"/>
    <xf numFmtId="0" fontId="4" fillId="3" borderId="31" xfId="0" applyFont="1" applyFill="1" applyBorder="1" applyAlignment="1"/>
    <xf numFmtId="0" fontId="4" fillId="4" borderId="31" xfId="0" applyFont="1" applyFill="1" applyBorder="1" applyAlignment="1"/>
    <xf numFmtId="0" fontId="5" fillId="0" borderId="31" xfId="0" applyFont="1" applyBorder="1" applyAlignment="1">
      <alignment vertical="justify"/>
    </xf>
    <xf numFmtId="169" fontId="4" fillId="0" borderId="49" xfId="0" applyNumberFormat="1" applyFont="1" applyBorder="1" applyAlignment="1">
      <alignment vertical="justify"/>
    </xf>
    <xf numFmtId="169" fontId="4" fillId="0" borderId="32" xfId="0" applyNumberFormat="1" applyFont="1" applyBorder="1" applyAlignment="1">
      <alignment vertical="justify"/>
    </xf>
    <xf numFmtId="0" fontId="4" fillId="2" borderId="28" xfId="0" applyFont="1" applyFill="1" applyBorder="1" applyAlignment="1">
      <alignment horizontal="center"/>
    </xf>
    <xf numFmtId="0" fontId="4" fillId="2" borderId="28" xfId="0" applyFont="1" applyFill="1" applyBorder="1">
      <alignment vertical="top"/>
    </xf>
    <xf numFmtId="0" fontId="5" fillId="2" borderId="28" xfId="0" applyFont="1" applyFill="1" applyBorder="1">
      <alignment vertical="top"/>
    </xf>
    <xf numFmtId="0" fontId="14" fillId="2" borderId="28" xfId="0" applyFont="1" applyFill="1" applyBorder="1">
      <alignment vertical="top"/>
    </xf>
    <xf numFmtId="0" fontId="5" fillId="2" borderId="28" xfId="0" applyFont="1" applyFill="1" applyBorder="1" applyAlignment="1"/>
    <xf numFmtId="3" fontId="4" fillId="2" borderId="28" xfId="0" applyNumberFormat="1" applyFont="1" applyFill="1" applyBorder="1" applyAlignment="1"/>
    <xf numFmtId="3" fontId="5" fillId="2" borderId="28" xfId="0" applyNumberFormat="1" applyFont="1" applyFill="1" applyBorder="1" applyAlignment="1"/>
    <xf numFmtId="1" fontId="5" fillId="2" borderId="28" xfId="0" applyNumberFormat="1" applyFont="1" applyFill="1" applyBorder="1" applyAlignment="1"/>
    <xf numFmtId="165" fontId="5" fillId="2" borderId="28" xfId="0" applyNumberFormat="1" applyFont="1"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3" xfId="2" applyFont="1" applyBorder="1" applyAlignment="1">
      <alignment horizontal="center"/>
    </xf>
    <xf numFmtId="0" fontId="4" fillId="0" borderId="25" xfId="0" applyFont="1" applyBorder="1">
      <alignment vertical="top"/>
    </xf>
    <xf numFmtId="0" fontId="5" fillId="0" borderId="25" xfId="0" applyFont="1" applyBorder="1">
      <alignment vertical="top"/>
    </xf>
    <xf numFmtId="0" fontId="14" fillId="0" borderId="25" xfId="0" applyFont="1" applyBorder="1">
      <alignment vertical="top"/>
    </xf>
    <xf numFmtId="0" fontId="5" fillId="0" borderId="25" xfId="0" applyFont="1" applyBorder="1" applyAlignment="1"/>
    <xf numFmtId="3" fontId="4" fillId="0" borderId="25" xfId="0" applyNumberFormat="1" applyFont="1" applyBorder="1" applyAlignment="1"/>
    <xf numFmtId="3" fontId="5" fillId="0" borderId="25" xfId="0" applyNumberFormat="1" applyFont="1" applyBorder="1" applyAlignment="1"/>
    <xf numFmtId="1" fontId="5" fillId="0" borderId="25" xfId="0" applyNumberFormat="1" applyFont="1" applyBorder="1" applyAlignment="1"/>
    <xf numFmtId="165" fontId="5" fillId="2" borderId="25" xfId="0" applyNumberFormat="1" applyFont="1" applyFill="1" applyBorder="1" applyAlignment="1">
      <alignment horizontal="center"/>
    </xf>
    <xf numFmtId="165" fontId="5" fillId="3" borderId="25" xfId="0" applyNumberFormat="1" applyFont="1" applyFill="1" applyBorder="1" applyAlignment="1">
      <alignment horizontal="center"/>
    </xf>
    <xf numFmtId="165" fontId="5" fillId="4" borderId="25" xfId="0" applyNumberFormat="1" applyFont="1" applyFill="1" applyBorder="1" applyAlignment="1">
      <alignment horizontal="center"/>
    </xf>
    <xf numFmtId="0" fontId="14" fillId="0" borderId="26" xfId="0" applyFont="1" applyBorder="1">
      <alignment vertical="top"/>
    </xf>
    <xf numFmtId="0" fontId="4" fillId="0" borderId="24" xfId="0" applyFont="1" applyBorder="1" applyAlignment="1">
      <alignment horizontal="center"/>
    </xf>
    <xf numFmtId="0" fontId="4" fillId="0" borderId="26" xfId="0" applyFont="1" applyBorder="1" applyAlignment="1"/>
    <xf numFmtId="0" fontId="5" fillId="0" borderId="26" xfId="0" applyFont="1" applyBorder="1" applyAlignment="1"/>
    <xf numFmtId="3" fontId="4" fillId="0" borderId="26" xfId="0" applyNumberFormat="1" applyFont="1" applyBorder="1" applyAlignment="1"/>
    <xf numFmtId="1" fontId="5" fillId="0" borderId="26" xfId="0" applyNumberFormat="1" applyFont="1" applyBorder="1" applyAlignment="1"/>
    <xf numFmtId="0" fontId="4" fillId="0" borderId="43" xfId="0" applyFont="1" applyBorder="1" applyAlignment="1">
      <alignment horizontal="center"/>
    </xf>
    <xf numFmtId="0" fontId="4" fillId="0" borderId="46" xfId="0" applyFont="1" applyBorder="1">
      <alignment vertical="top"/>
    </xf>
    <xf numFmtId="0" fontId="5" fillId="0" borderId="46" xfId="0" applyFont="1" applyBorder="1">
      <alignment vertical="top"/>
    </xf>
    <xf numFmtId="0" fontId="14" fillId="0" borderId="46" xfId="0" applyFont="1" applyBorder="1">
      <alignment vertical="top"/>
    </xf>
    <xf numFmtId="0" fontId="5" fillId="0" borderId="46" xfId="0" applyFont="1" applyBorder="1" applyAlignment="1"/>
    <xf numFmtId="3" fontId="4" fillId="0" borderId="46" xfId="0" applyNumberFormat="1" applyFont="1" applyBorder="1" applyAlignment="1"/>
    <xf numFmtId="3" fontId="5" fillId="0" borderId="46" xfId="0" applyNumberFormat="1" applyFont="1" applyBorder="1" applyAlignment="1"/>
    <xf numFmtId="165" fontId="5" fillId="2" borderId="36" xfId="0" applyNumberFormat="1" applyFont="1" applyFill="1" applyBorder="1" applyAlignment="1">
      <alignment horizontal="center"/>
    </xf>
    <xf numFmtId="165" fontId="5" fillId="3" borderId="36" xfId="0" applyNumberFormat="1" applyFont="1" applyFill="1" applyBorder="1" applyAlignment="1">
      <alignment horizontal="center"/>
    </xf>
    <xf numFmtId="165" fontId="5" fillId="4" borderId="36" xfId="0" applyNumberFormat="1" applyFont="1" applyFill="1" applyBorder="1" applyAlignment="1">
      <alignment horizontal="center"/>
    </xf>
    <xf numFmtId="0" fontId="14" fillId="0" borderId="26" xfId="0" applyFont="1" applyBorder="1" applyAlignment="1"/>
    <xf numFmtId="165" fontId="5" fillId="2" borderId="26" xfId="0" applyNumberFormat="1" applyFont="1" applyFill="1" applyBorder="1" applyAlignment="1">
      <alignment horizontal="center"/>
    </xf>
    <xf numFmtId="165" fontId="5" fillId="3" borderId="26" xfId="0" applyNumberFormat="1" applyFont="1" applyFill="1" applyBorder="1" applyAlignment="1">
      <alignment horizontal="center"/>
    </xf>
    <xf numFmtId="165" fontId="5" fillId="4" borderId="26" xfId="0" applyNumberFormat="1" applyFont="1" applyFill="1" applyBorder="1" applyAlignment="1">
      <alignment horizontal="center"/>
    </xf>
    <xf numFmtId="3" fontId="4" fillId="0" borderId="46"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2" borderId="2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4" fontId="4" fillId="0" borderId="46" xfId="0" applyNumberFormat="1" applyFont="1" applyBorder="1" applyAlignment="1">
      <alignment horizontal="center" vertical="center"/>
    </xf>
    <xf numFmtId="4" fontId="4" fillId="0" borderId="21" xfId="0" applyNumberFormat="1" applyFont="1" applyBorder="1" applyAlignment="1">
      <alignment horizontal="center" vertical="center"/>
    </xf>
    <xf numFmtId="4" fontId="4" fillId="2" borderId="21" xfId="0" applyNumberFormat="1" applyFont="1" applyFill="1" applyBorder="1" applyAlignment="1">
      <alignment horizontal="center" vertical="center"/>
    </xf>
    <xf numFmtId="4" fontId="4" fillId="2" borderId="28" xfId="0" applyNumberFormat="1" applyFont="1" applyFill="1" applyBorder="1" applyAlignment="1">
      <alignment horizontal="center" vertical="center"/>
    </xf>
    <xf numFmtId="4" fontId="4" fillId="0" borderId="20" xfId="0" applyNumberFormat="1" applyFont="1" applyBorder="1" applyAlignment="1">
      <alignment horizontal="center" vertical="center"/>
    </xf>
    <xf numFmtId="4" fontId="4" fillId="0" borderId="27" xfId="0" applyNumberFormat="1" applyFont="1" applyBorder="1" applyAlignment="1">
      <alignment horizontal="center" vertical="center"/>
    </xf>
    <xf numFmtId="4" fontId="4" fillId="0" borderId="44" xfId="0" applyNumberFormat="1" applyFont="1" applyBorder="1" applyAlignment="1">
      <alignment horizontal="center" vertical="center"/>
    </xf>
    <xf numFmtId="4" fontId="4" fillId="0" borderId="47" xfId="0" applyNumberFormat="1" applyFont="1" applyBorder="1" applyAlignment="1">
      <alignment horizontal="center" vertical="center"/>
    </xf>
    <xf numFmtId="165" fontId="5" fillId="3" borderId="28" xfId="0" applyNumberFormat="1" applyFont="1" applyFill="1" applyBorder="1" applyAlignment="1">
      <alignment horizontal="center"/>
    </xf>
    <xf numFmtId="165" fontId="5" fillId="4" borderId="28" xfId="0" applyNumberFormat="1" applyFont="1" applyFill="1" applyBorder="1" applyAlignment="1">
      <alignment horizontal="center"/>
    </xf>
    <xf numFmtId="0" fontId="4" fillId="0" borderId="28" xfId="0" applyFont="1" applyBorder="1" applyAlignment="1">
      <alignment horizontal="center"/>
    </xf>
    <xf numFmtId="167" fontId="4" fillId="0" borderId="28" xfId="0" applyNumberFormat="1" applyFont="1" applyBorder="1" applyAlignment="1">
      <alignment horizontal="center"/>
    </xf>
    <xf numFmtId="3" fontId="15" fillId="0" borderId="21" xfId="0" applyNumberFormat="1" applyFont="1" applyBorder="1" applyAlignment="1">
      <alignment horizontal="center"/>
    </xf>
    <xf numFmtId="167" fontId="5" fillId="0" borderId="28" xfId="0" applyNumberFormat="1" applyFont="1" applyBorder="1" applyAlignment="1">
      <alignment horizontal="center"/>
    </xf>
    <xf numFmtId="2" fontId="5" fillId="0" borderId="28" xfId="0" applyNumberFormat="1" applyFont="1" applyBorder="1" applyAlignment="1">
      <alignment horizontal="center"/>
    </xf>
    <xf numFmtId="2" fontId="5" fillId="0" borderId="0" xfId="0" applyNumberFormat="1" applyFont="1" applyAlignment="1">
      <alignment horizontal="center"/>
    </xf>
    <xf numFmtId="0" fontId="4" fillId="0" borderId="25" xfId="0" applyFont="1" applyBorder="1" applyAlignment="1">
      <alignment horizontal="center"/>
    </xf>
    <xf numFmtId="3" fontId="4"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166" fontId="4" fillId="0" borderId="25" xfId="0" applyNumberFormat="1" applyFont="1" applyBorder="1" applyAlignment="1">
      <alignment horizontal="center"/>
    </xf>
    <xf numFmtId="166" fontId="4" fillId="0" borderId="21" xfId="0" applyNumberFormat="1" applyFont="1" applyBorder="1" applyAlignment="1">
      <alignment horizontal="center"/>
    </xf>
    <xf numFmtId="166" fontId="4" fillId="0" borderId="28" xfId="0" applyNumberFormat="1" applyFont="1" applyBorder="1" applyAlignment="1">
      <alignment horizontal="center"/>
    </xf>
    <xf numFmtId="166" fontId="14" fillId="0" borderId="25" xfId="0" applyNumberFormat="1" applyFont="1" applyBorder="1" applyAlignment="1">
      <alignment horizontal="center"/>
    </xf>
    <xf numFmtId="166" fontId="14" fillId="0" borderId="21" xfId="0" applyNumberFormat="1" applyFont="1" applyBorder="1" applyAlignment="1">
      <alignment horizontal="center"/>
    </xf>
    <xf numFmtId="166" fontId="14" fillId="0" borderId="28" xfId="0" applyNumberFormat="1" applyFont="1" applyBorder="1" applyAlignment="1">
      <alignment horizontal="center"/>
    </xf>
    <xf numFmtId="4" fontId="4" fillId="0" borderId="25" xfId="0" applyNumberFormat="1" applyFont="1" applyBorder="1" applyAlignment="1">
      <alignment horizontal="center" vertical="center"/>
    </xf>
    <xf numFmtId="169" fontId="4" fillId="12" borderId="31" xfId="0" applyNumberFormat="1" applyFont="1" applyFill="1" applyBorder="1" applyAlignment="1">
      <alignment vertical="justify"/>
    </xf>
    <xf numFmtId="3" fontId="4" fillId="12" borderId="46" xfId="0" applyNumberFormat="1" applyFont="1" applyFill="1" applyBorder="1" applyAlignment="1">
      <alignment horizontal="center"/>
    </xf>
    <xf numFmtId="3" fontId="4" fillId="12" borderId="21" xfId="0" applyNumberFormat="1" applyFont="1" applyFill="1" applyBorder="1" applyAlignment="1">
      <alignment horizontal="center"/>
    </xf>
    <xf numFmtId="3" fontId="4" fillId="12" borderId="21" xfId="0" applyNumberFormat="1" applyFont="1" applyFill="1" applyBorder="1" applyAlignment="1"/>
    <xf numFmtId="3" fontId="4" fillId="12" borderId="28" xfId="0" applyNumberFormat="1" applyFont="1" applyFill="1" applyBorder="1" applyAlignment="1"/>
    <xf numFmtId="3" fontId="4" fillId="12" borderId="25" xfId="0" applyNumberFormat="1" applyFont="1" applyFill="1" applyBorder="1" applyAlignment="1"/>
    <xf numFmtId="3" fontId="4" fillId="12" borderId="26" xfId="0" applyNumberFormat="1" applyFont="1" applyFill="1" applyBorder="1" applyAlignment="1"/>
    <xf numFmtId="3" fontId="4" fillId="12" borderId="46" xfId="0" applyNumberFormat="1" applyFont="1" applyFill="1" applyBorder="1" applyAlignment="1"/>
    <xf numFmtId="166" fontId="4" fillId="12" borderId="25" xfId="0" applyNumberFormat="1" applyFont="1" applyFill="1" applyBorder="1" applyAlignment="1">
      <alignment horizontal="center"/>
    </xf>
    <xf numFmtId="166" fontId="4" fillId="12" borderId="21" xfId="0" applyNumberFormat="1" applyFont="1" applyFill="1" applyBorder="1" applyAlignment="1">
      <alignment horizontal="center"/>
    </xf>
    <xf numFmtId="166" fontId="4" fillId="12" borderId="28" xfId="0" applyNumberFormat="1" applyFont="1" applyFill="1" applyBorder="1" applyAlignment="1">
      <alignment horizontal="center"/>
    </xf>
    <xf numFmtId="3" fontId="5" fillId="0" borderId="25" xfId="0" applyNumberFormat="1" applyFont="1" applyBorder="1" applyAlignment="1">
      <alignment horizontal="center"/>
    </xf>
    <xf numFmtId="0" fontId="4" fillId="0" borderId="42" xfId="0" applyFont="1" applyBorder="1" applyAlignment="1">
      <alignment horizontal="center"/>
    </xf>
    <xf numFmtId="3" fontId="5" fillId="0" borderId="35" xfId="0" applyNumberFormat="1" applyFont="1" applyBorder="1" applyAlignment="1">
      <alignment horizontal="center"/>
    </xf>
    <xf numFmtId="167" fontId="5" fillId="0" borderId="0" xfId="0" applyNumberFormat="1" applyFont="1" applyAlignment="1">
      <alignment horizontal="center"/>
    </xf>
    <xf numFmtId="4" fontId="4" fillId="0" borderId="35" xfId="0" applyNumberFormat="1" applyFont="1" applyBorder="1" applyAlignment="1">
      <alignment horizontal="center" vertical="center"/>
    </xf>
    <xf numFmtId="4" fontId="4" fillId="0" borderId="48" xfId="0" applyNumberFormat="1" applyFont="1" applyBorder="1" applyAlignment="1">
      <alignment horizontal="center" vertical="center"/>
    </xf>
    <xf numFmtId="0" fontId="0" fillId="0" borderId="34" xfId="0" applyBorder="1" applyAlignment="1"/>
    <xf numFmtId="3" fontId="4" fillId="0" borderId="28" xfId="0" applyNumberFormat="1" applyFont="1" applyBorder="1" applyAlignment="1">
      <alignment horizontal="center"/>
    </xf>
    <xf numFmtId="166" fontId="4" fillId="0" borderId="35" xfId="0" applyNumberFormat="1" applyFont="1" applyBorder="1" applyAlignment="1">
      <alignment horizontal="center"/>
    </xf>
    <xf numFmtId="167" fontId="4" fillId="0" borderId="35" xfId="0" applyNumberFormat="1" applyFont="1" applyBorder="1" applyAlignment="1">
      <alignment horizontal="center"/>
    </xf>
    <xf numFmtId="166" fontId="14" fillId="0" borderId="35" xfId="0" applyNumberFormat="1" applyFont="1" applyBorder="1" applyAlignment="1">
      <alignment horizontal="center"/>
    </xf>
    <xf numFmtId="3" fontId="4" fillId="0" borderId="35" xfId="0" applyNumberFormat="1" applyFont="1" applyBorder="1" applyAlignment="1">
      <alignment horizontal="center"/>
    </xf>
    <xf numFmtId="3" fontId="15" fillId="0" borderId="35" xfId="0" applyNumberFormat="1" applyFont="1" applyBorder="1" applyAlignment="1">
      <alignment horizontal="center"/>
    </xf>
    <xf numFmtId="166" fontId="4" fillId="12" borderId="35" xfId="0" applyNumberFormat="1" applyFont="1" applyFill="1" applyBorder="1" applyAlignment="1">
      <alignment horizontal="center"/>
    </xf>
    <xf numFmtId="165" fontId="5" fillId="2" borderId="35" xfId="0" applyNumberFormat="1" applyFont="1" applyFill="1" applyBorder="1" applyAlignment="1">
      <alignment horizontal="center"/>
    </xf>
    <xf numFmtId="165" fontId="5" fillId="3" borderId="35" xfId="0" applyNumberFormat="1" applyFont="1" applyFill="1" applyBorder="1" applyAlignment="1">
      <alignment horizontal="center"/>
    </xf>
    <xf numFmtId="165" fontId="5" fillId="4" borderId="35" xfId="0" applyNumberFormat="1" applyFont="1" applyFill="1" applyBorder="1" applyAlignment="1">
      <alignment horizontal="center"/>
    </xf>
    <xf numFmtId="0" fontId="4" fillId="0" borderId="38" xfId="0" applyFont="1" applyBorder="1" applyAlignment="1">
      <alignment horizontal="center"/>
    </xf>
    <xf numFmtId="167" fontId="4" fillId="0" borderId="21" xfId="0" applyNumberFormat="1" applyFont="1" applyBorder="1" applyAlignment="1">
      <alignment horizontal="center"/>
    </xf>
    <xf numFmtId="166" fontId="4" fillId="0" borderId="36" xfId="0" applyNumberFormat="1" applyFont="1" applyBorder="1" applyAlignment="1">
      <alignment horizontal="center"/>
    </xf>
    <xf numFmtId="167" fontId="4" fillId="0" borderId="36" xfId="0" applyNumberFormat="1" applyFont="1" applyBorder="1" applyAlignment="1">
      <alignment horizontal="center"/>
    </xf>
    <xf numFmtId="166" fontId="14" fillId="0" borderId="36" xfId="0" applyNumberFormat="1" applyFont="1" applyBorder="1" applyAlignment="1">
      <alignment horizontal="center"/>
    </xf>
    <xf numFmtId="3" fontId="4" fillId="0" borderId="36" xfId="0" applyNumberFormat="1" applyFont="1" applyBorder="1" applyAlignment="1">
      <alignment horizontal="center"/>
    </xf>
    <xf numFmtId="3" fontId="15" fillId="0" borderId="36" xfId="0" applyNumberFormat="1" applyFont="1" applyBorder="1" applyAlignment="1">
      <alignment horizontal="center"/>
    </xf>
    <xf numFmtId="166" fontId="4" fillId="12" borderId="36" xfId="0" applyNumberFormat="1" applyFont="1" applyFill="1" applyBorder="1" applyAlignment="1">
      <alignment horizontal="center"/>
    </xf>
    <xf numFmtId="3" fontId="5" fillId="0" borderId="36" xfId="0" applyNumberFormat="1" applyFont="1" applyBorder="1" applyAlignment="1">
      <alignment horizontal="center"/>
    </xf>
    <xf numFmtId="4" fontId="4" fillId="0" borderId="36" xfId="0" applyNumberFormat="1" applyFont="1" applyBorder="1" applyAlignment="1">
      <alignment horizontal="center" vertical="center"/>
    </xf>
    <xf numFmtId="4" fontId="4" fillId="0" borderId="50" xfId="0" applyNumberFormat="1" applyFont="1" applyBorder="1" applyAlignment="1">
      <alignment horizontal="center" vertical="center"/>
    </xf>
    <xf numFmtId="166" fontId="4" fillId="0" borderId="26" xfId="0" applyNumberFormat="1" applyFont="1" applyBorder="1" applyAlignment="1">
      <alignment horizontal="center"/>
    </xf>
    <xf numFmtId="167" fontId="4" fillId="0" borderId="26" xfId="0" applyNumberFormat="1" applyFont="1" applyBorder="1" applyAlignment="1">
      <alignment horizontal="center"/>
    </xf>
    <xf numFmtId="166" fontId="14" fillId="0" borderId="26" xfId="0" applyNumberFormat="1" applyFont="1" applyBorder="1" applyAlignment="1">
      <alignment horizontal="center"/>
    </xf>
    <xf numFmtId="3" fontId="4" fillId="0" borderId="26" xfId="0" applyNumberFormat="1" applyFont="1" applyBorder="1" applyAlignment="1">
      <alignment horizontal="center"/>
    </xf>
    <xf numFmtId="166" fontId="4" fillId="12" borderId="26" xfId="0" applyNumberFormat="1" applyFont="1" applyFill="1" applyBorder="1" applyAlignment="1">
      <alignment horizontal="center"/>
    </xf>
    <xf numFmtId="3" fontId="5" fillId="0" borderId="26" xfId="0" applyNumberFormat="1" applyFont="1" applyBorder="1" applyAlignment="1">
      <alignment horizontal="center"/>
    </xf>
    <xf numFmtId="4" fontId="4" fillId="0" borderId="26" xfId="0" applyNumberFormat="1" applyFont="1" applyBorder="1" applyAlignment="1">
      <alignment horizontal="center" vertical="center"/>
    </xf>
    <xf numFmtId="166" fontId="15" fillId="0" borderId="25" xfId="0" applyNumberFormat="1" applyFont="1" applyBorder="1" applyAlignment="1">
      <alignment horizontal="center"/>
    </xf>
    <xf numFmtId="166" fontId="15" fillId="0" borderId="21" xfId="0" applyNumberFormat="1" applyFont="1" applyBorder="1" applyAlignment="1">
      <alignment horizontal="center"/>
    </xf>
    <xf numFmtId="166" fontId="15" fillId="0" borderId="28" xfId="0" applyNumberFormat="1" applyFont="1" applyBorder="1" applyAlignment="1">
      <alignment horizontal="center"/>
    </xf>
    <xf numFmtId="166" fontId="15" fillId="0" borderId="26" xfId="0" applyNumberFormat="1" applyFont="1" applyBorder="1" applyAlignment="1">
      <alignment horizontal="center"/>
    </xf>
    <xf numFmtId="166" fontId="15" fillId="0" borderId="35" xfId="0" applyNumberFormat="1" applyFont="1" applyBorder="1" applyAlignment="1">
      <alignment horizontal="center"/>
    </xf>
    <xf numFmtId="3" fontId="5" fillId="0" borderId="28" xfId="0" applyNumberFormat="1" applyFont="1" applyBorder="1" applyAlignment="1">
      <alignment horizontal="center"/>
    </xf>
    <xf numFmtId="4" fontId="4" fillId="0" borderId="28" xfId="0" applyNumberFormat="1" applyFont="1" applyBorder="1" applyAlignment="1">
      <alignment horizontal="center" vertical="center"/>
    </xf>
    <xf numFmtId="4" fontId="4" fillId="0" borderId="45" xfId="0" applyNumberFormat="1" applyFont="1" applyBorder="1" applyAlignment="1">
      <alignment horizontal="center" vertical="center"/>
    </xf>
    <xf numFmtId="166" fontId="15" fillId="0" borderId="36" xfId="0" applyNumberFormat="1" applyFont="1" applyBorder="1" applyAlignment="1">
      <alignment horizontal="center"/>
    </xf>
    <xf numFmtId="3" fontId="5" fillId="0" borderId="37" xfId="0" applyNumberFormat="1" applyFont="1" applyBorder="1" applyAlignment="1">
      <alignment horizontal="center"/>
    </xf>
    <xf numFmtId="165" fontId="5" fillId="2" borderId="37" xfId="0" applyNumberFormat="1" applyFont="1" applyFill="1" applyBorder="1" applyAlignment="1">
      <alignment horizontal="center"/>
    </xf>
    <xf numFmtId="165" fontId="5" fillId="3" borderId="37" xfId="0" applyNumberFormat="1" applyFont="1" applyFill="1" applyBorder="1" applyAlignment="1">
      <alignment horizontal="center"/>
    </xf>
    <xf numFmtId="165" fontId="5" fillId="4" borderId="37" xfId="0" applyNumberFormat="1" applyFont="1" applyFill="1" applyBorder="1" applyAlignment="1">
      <alignment horizontal="center"/>
    </xf>
    <xf numFmtId="4" fontId="4" fillId="0" borderId="37" xfId="0" applyNumberFormat="1" applyFont="1" applyBorder="1" applyAlignment="1">
      <alignment horizontal="center" vertical="center"/>
    </xf>
    <xf numFmtId="4" fontId="4" fillId="0" borderId="51" xfId="0" applyNumberFormat="1" applyFont="1" applyBorder="1" applyAlignment="1">
      <alignment horizontal="center" vertical="center"/>
    </xf>
    <xf numFmtId="0" fontId="0" fillId="0" borderId="12" xfId="0" applyBorder="1" applyAlignment="1"/>
    <xf numFmtId="0" fontId="4" fillId="6" borderId="18" xfId="0" applyFont="1" applyFill="1" applyBorder="1" applyAlignment="1">
      <alignment horizontal="center"/>
    </xf>
    <xf numFmtId="0" fontId="4" fillId="6" borderId="7" xfId="0" applyFont="1" applyFill="1" applyBorder="1" applyAlignment="1">
      <alignment horizontal="center"/>
    </xf>
    <xf numFmtId="0" fontId="0" fillId="0" borderId="18" xfId="0" applyBorder="1" applyAlignment="1"/>
    <xf numFmtId="0" fontId="0" fillId="0" borderId="14" xfId="0" applyBorder="1" applyAlignment="1"/>
    <xf numFmtId="0" fontId="0" fillId="0" borderId="52" xfId="0" applyBorder="1" applyAlignment="1"/>
    <xf numFmtId="0" fontId="0" fillId="0" borderId="9" xfId="0" applyBorder="1" applyAlignment="1"/>
    <xf numFmtId="0" fontId="0" fillId="0" borderId="16" xfId="0" applyBorder="1" applyAlignment="1"/>
    <xf numFmtId="0" fontId="0" fillId="0" borderId="2" xfId="0" applyBorder="1" applyAlignment="1"/>
    <xf numFmtId="0" fontId="4" fillId="13" borderId="17" xfId="0" applyFont="1" applyFill="1" applyBorder="1" applyAlignment="1">
      <alignment horizontal="center"/>
    </xf>
    <xf numFmtId="0" fontId="4" fillId="13" borderId="13" xfId="0" applyFont="1" applyFill="1" applyBorder="1" applyAlignment="1">
      <alignment horizontal="center"/>
    </xf>
    <xf numFmtId="165" fontId="0" fillId="0" borderId="0" xfId="0" applyNumberFormat="1" applyAlignment="1"/>
    <xf numFmtId="166" fontId="15" fillId="0" borderId="1" xfId="0" applyNumberFormat="1" applyFont="1" applyBorder="1" applyAlignment="1">
      <alignment horizontal="center"/>
    </xf>
    <xf numFmtId="169" fontId="6" fillId="0" borderId="31" xfId="0" applyNumberFormat="1" applyFont="1" applyBorder="1" applyAlignment="1">
      <alignment vertical="justify"/>
    </xf>
    <xf numFmtId="0" fontId="4" fillId="0" borderId="39" xfId="0"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3" fontId="6" fillId="0" borderId="46" xfId="0" applyNumberFormat="1" applyFont="1" applyBorder="1" applyAlignment="1">
      <alignment horizontal="center"/>
    </xf>
    <xf numFmtId="3" fontId="6" fillId="0" borderId="21" xfId="0" applyNumberFormat="1" applyFont="1" applyBorder="1" applyAlignment="1">
      <alignment horizontal="center"/>
    </xf>
    <xf numFmtId="168" fontId="6" fillId="0" borderId="21" xfId="1" applyNumberFormat="1" applyFont="1" applyFill="1" applyBorder="1" applyAlignment="1" applyProtection="1">
      <alignment horizontal="center"/>
    </xf>
    <xf numFmtId="1" fontId="6" fillId="0" borderId="21" xfId="1" applyNumberFormat="1" applyFont="1" applyFill="1" applyBorder="1" applyAlignment="1" applyProtection="1">
      <alignment horizontal="center"/>
    </xf>
    <xf numFmtId="3" fontId="6" fillId="0" borderId="21" xfId="0" applyNumberFormat="1" applyFont="1" applyBorder="1" applyAlignment="1"/>
    <xf numFmtId="0" fontId="6" fillId="0" borderId="21" xfId="0" applyFont="1" applyBorder="1" applyAlignment="1"/>
    <xf numFmtId="0" fontId="6" fillId="2" borderId="21" xfId="0" applyFont="1" applyFill="1" applyBorder="1">
      <alignment vertical="top"/>
    </xf>
    <xf numFmtId="0" fontId="6" fillId="0" borderId="21" xfId="0" applyFont="1" applyBorder="1">
      <alignment vertical="top"/>
    </xf>
    <xf numFmtId="0" fontId="6" fillId="2" borderId="28" xfId="0" applyFont="1" applyFill="1" applyBorder="1">
      <alignment vertical="top"/>
    </xf>
    <xf numFmtId="0" fontId="6" fillId="0" borderId="25" xfId="0" applyFont="1" applyBorder="1">
      <alignment vertical="top"/>
    </xf>
    <xf numFmtId="1" fontId="6" fillId="0" borderId="21" xfId="2" applyNumberFormat="1" applyFont="1" applyBorder="1"/>
    <xf numFmtId="0" fontId="6" fillId="0" borderId="26" xfId="0" applyFont="1" applyBorder="1" applyAlignment="1"/>
    <xf numFmtId="0" fontId="6" fillId="0" borderId="46" xfId="0" applyFont="1" applyBorder="1">
      <alignment vertical="top"/>
    </xf>
    <xf numFmtId="166" fontId="15" fillId="0" borderId="0" xfId="0" applyNumberFormat="1" applyFont="1" applyAlignment="1">
      <alignment horizontal="center"/>
    </xf>
    <xf numFmtId="166" fontId="5" fillId="0" borderId="0" xfId="0" applyNumberFormat="1" applyFont="1" applyAlignment="1">
      <alignment horizontal="center"/>
    </xf>
    <xf numFmtId="166" fontId="5" fillId="0" borderId="35" xfId="0" applyNumberFormat="1" applyFont="1" applyBorder="1" applyAlignment="1">
      <alignment horizontal="center"/>
    </xf>
    <xf numFmtId="166" fontId="5" fillId="2" borderId="35" xfId="0" applyNumberFormat="1" applyFont="1" applyFill="1" applyBorder="1" applyAlignment="1">
      <alignment horizontal="center"/>
    </xf>
    <xf numFmtId="166" fontId="5" fillId="3" borderId="35" xfId="0" applyNumberFormat="1" applyFont="1" applyFill="1" applyBorder="1" applyAlignment="1">
      <alignment horizontal="center"/>
    </xf>
    <xf numFmtId="166" fontId="5" fillId="4" borderId="35" xfId="0" applyNumberFormat="1" applyFont="1" applyFill="1" applyBorder="1" applyAlignment="1">
      <alignment horizontal="center"/>
    </xf>
    <xf numFmtId="166" fontId="4" fillId="0" borderId="35" xfId="0" applyNumberFormat="1" applyFont="1" applyBorder="1" applyAlignment="1">
      <alignment horizontal="center" vertical="center"/>
    </xf>
    <xf numFmtId="166" fontId="4" fillId="0" borderId="48" xfId="0" applyNumberFormat="1" applyFont="1" applyBorder="1" applyAlignment="1">
      <alignment horizontal="center" vertical="center"/>
    </xf>
    <xf numFmtId="166" fontId="0" fillId="0" borderId="0" xfId="0" applyNumberFormat="1" applyAlignment="1"/>
    <xf numFmtId="0" fontId="8" fillId="0" borderId="0" xfId="0" applyFont="1" applyAlignment="1">
      <alignment horizontal="center" vertical="center"/>
    </xf>
    <xf numFmtId="0" fontId="8" fillId="0" borderId="0" xfId="0" applyFont="1" applyAlignment="1">
      <alignment horizontal="center"/>
    </xf>
    <xf numFmtId="166" fontId="5" fillId="0" borderId="10" xfId="0" applyNumberFormat="1" applyFont="1" applyBorder="1" applyAlignment="1">
      <alignment horizontal="center"/>
    </xf>
    <xf numFmtId="0" fontId="4" fillId="0" borderId="10" xfId="0" applyFont="1" applyBorder="1" applyAlignment="1">
      <alignment horizontal="center"/>
    </xf>
    <xf numFmtId="0" fontId="24" fillId="0" borderId="0" xfId="0" applyFont="1" applyAlignment="1">
      <alignment horizontal="left" vertical="center"/>
    </xf>
    <xf numFmtId="0" fontId="4" fillId="0" borderId="53" xfId="0" applyFont="1" applyBorder="1" applyAlignment="1">
      <alignment horizontal="center" vertical="center"/>
    </xf>
    <xf numFmtId="0" fontId="7" fillId="0" borderId="0" xfId="0" applyFont="1" applyAlignment="1">
      <alignment horizontal="center" vertical="center"/>
    </xf>
    <xf numFmtId="0" fontId="4" fillId="0" borderId="53" xfId="0" applyFont="1" applyBorder="1" applyAlignment="1">
      <alignment horizontal="center" vertical="center" wrapText="1"/>
    </xf>
    <xf numFmtId="165" fontId="7" fillId="0" borderId="0" xfId="0" applyNumberFormat="1" applyFont="1" applyAlignment="1">
      <alignment horizontal="center"/>
    </xf>
    <xf numFmtId="165" fontId="7" fillId="0" borderId="10" xfId="0" applyNumberFormat="1" applyFont="1" applyBorder="1" applyAlignment="1">
      <alignment horizontal="center"/>
    </xf>
    <xf numFmtId="165" fontId="5" fillId="0" borderId="0" xfId="0" applyNumberFormat="1" applyFont="1" applyAlignment="1">
      <alignment horizontal="center"/>
    </xf>
    <xf numFmtId="4" fontId="5" fillId="0" borderId="0" xfId="0" applyNumberFormat="1" applyFont="1" applyAlignment="1">
      <alignment horizontal="center"/>
    </xf>
    <xf numFmtId="0" fontId="4" fillId="0" borderId="8" xfId="0" applyFont="1" applyBorder="1" applyAlignment="1">
      <alignment horizontal="center"/>
    </xf>
    <xf numFmtId="166" fontId="5" fillId="0" borderId="8" xfId="0" applyNumberFormat="1" applyFont="1" applyBorder="1" applyAlignment="1">
      <alignment horizontal="center"/>
    </xf>
    <xf numFmtId="166" fontId="4" fillId="0" borderId="10" xfId="0" applyNumberFormat="1" applyFont="1" applyBorder="1" applyAlignment="1">
      <alignment horizontal="center"/>
    </xf>
    <xf numFmtId="0" fontId="4" fillId="0" borderId="8" xfId="0" applyFont="1" applyBorder="1" applyAlignment="1">
      <alignment horizontal="center" vertical="center" wrapText="1"/>
    </xf>
    <xf numFmtId="0" fontId="25" fillId="0" borderId="0" xfId="0" applyFont="1" applyAlignment="1">
      <alignment horizontal="center" vertical="center"/>
    </xf>
    <xf numFmtId="17" fontId="5" fillId="0" borderId="0" xfId="0" applyNumberFormat="1" applyFont="1" applyAlignment="1">
      <alignment horizontal="center" vertical="center"/>
    </xf>
    <xf numFmtId="17" fontId="4" fillId="0" borderId="0" xfId="0" applyNumberFormat="1" applyFont="1" applyAlignment="1">
      <alignment horizontal="center" vertical="center"/>
    </xf>
    <xf numFmtId="0" fontId="4" fillId="0" borderId="0" xfId="0" applyFont="1" applyAlignment="1"/>
    <xf numFmtId="0" fontId="28" fillId="0" borderId="0" xfId="0" applyFont="1" applyAlignment="1"/>
    <xf numFmtId="0" fontId="27" fillId="0" borderId="0" xfId="0" applyFont="1" applyAlignment="1"/>
    <xf numFmtId="0" fontId="25" fillId="0" borderId="0" xfId="0" applyFont="1" applyAlignment="1">
      <alignment horizontal="centerContinuous" vertical="center"/>
    </xf>
    <xf numFmtId="0" fontId="4" fillId="0" borderId="5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170" fontId="17" fillId="7" borderId="18" xfId="3" applyNumberFormat="1" applyFont="1" applyBorder="1" applyAlignment="1" applyProtection="1">
      <alignment horizontal="center"/>
    </xf>
    <xf numFmtId="170" fontId="17" fillId="7" borderId="9" xfId="3" applyNumberFormat="1" applyFont="1" applyBorder="1" applyAlignment="1" applyProtection="1">
      <alignment horizontal="center"/>
    </xf>
    <xf numFmtId="170" fontId="17" fillId="7" borderId="15" xfId="3" applyNumberFormat="1" applyFont="1" applyBorder="1" applyAlignment="1" applyProtection="1">
      <alignment horizontal="center"/>
    </xf>
    <xf numFmtId="170" fontId="17" fillId="7" borderId="3" xfId="3" applyNumberFormat="1" applyFont="1" applyBorder="1" applyAlignment="1" applyProtection="1">
      <alignment horizontal="center"/>
    </xf>
    <xf numFmtId="170" fontId="17" fillId="7" borderId="8" xfId="3" applyNumberFormat="1" applyFont="1" applyBorder="1" applyAlignment="1" applyProtection="1">
      <alignment horizontal="center"/>
    </xf>
    <xf numFmtId="170" fontId="17" fillId="7" borderId="19" xfId="3" applyNumberFormat="1" applyFont="1" applyBorder="1" applyAlignment="1" applyProtection="1">
      <alignment horizontal="center"/>
    </xf>
    <xf numFmtId="170" fontId="20" fillId="11" borderId="18" xfId="4" applyNumberFormat="1" applyFont="1" applyBorder="1" applyAlignment="1" applyProtection="1">
      <alignment horizontal="center"/>
    </xf>
    <xf numFmtId="170" fontId="20" fillId="11" borderId="9" xfId="4" applyNumberFormat="1" applyFont="1" applyBorder="1" applyAlignment="1" applyProtection="1">
      <alignment horizontal="center"/>
    </xf>
    <xf numFmtId="170" fontId="20" fillId="11" borderId="15" xfId="4" applyNumberFormat="1" applyFont="1" applyBorder="1" applyAlignment="1" applyProtection="1">
      <alignment horizontal="center"/>
    </xf>
    <xf numFmtId="170" fontId="20" fillId="11" borderId="3" xfId="4" applyNumberFormat="1" applyFont="1" applyBorder="1" applyAlignment="1" applyProtection="1">
      <alignment horizontal="center"/>
    </xf>
    <xf numFmtId="170" fontId="20" fillId="11" borderId="8" xfId="4" applyNumberFormat="1" applyFont="1" applyBorder="1" applyAlignment="1" applyProtection="1">
      <alignment horizontal="center"/>
    </xf>
    <xf numFmtId="170" fontId="20" fillId="11" borderId="19" xfId="4" applyNumberFormat="1" applyFont="1" applyBorder="1" applyAlignment="1" applyProtection="1">
      <alignment horizontal="center"/>
    </xf>
    <xf numFmtId="170" fontId="20" fillId="5" borderId="18" xfId="4" applyNumberFormat="1" applyFont="1" applyFill="1" applyBorder="1" applyAlignment="1" applyProtection="1">
      <alignment horizontal="center"/>
    </xf>
    <xf numFmtId="170" fontId="20" fillId="5" borderId="9" xfId="4" applyNumberFormat="1" applyFont="1" applyFill="1" applyBorder="1" applyAlignment="1" applyProtection="1">
      <alignment horizontal="center"/>
    </xf>
    <xf numFmtId="170" fontId="20" fillId="5" borderId="15" xfId="4" applyNumberFormat="1" applyFont="1" applyFill="1" applyBorder="1" applyAlignment="1" applyProtection="1">
      <alignment horizontal="center"/>
    </xf>
    <xf numFmtId="170" fontId="20" fillId="5" borderId="3" xfId="4" applyNumberFormat="1" applyFont="1" applyFill="1" applyBorder="1" applyAlignment="1" applyProtection="1">
      <alignment horizontal="center"/>
    </xf>
    <xf numFmtId="170" fontId="20" fillId="5" borderId="8" xfId="4" applyNumberFormat="1" applyFont="1" applyFill="1" applyBorder="1" applyAlignment="1" applyProtection="1">
      <alignment horizontal="center"/>
    </xf>
    <xf numFmtId="170" fontId="20" fillId="5" borderId="19" xfId="4" applyNumberFormat="1" applyFont="1" applyFill="1" applyBorder="1" applyAlignment="1" applyProtection="1">
      <alignment horizontal="center"/>
    </xf>
    <xf numFmtId="170" fontId="20" fillId="9" borderId="18" xfId="4" applyNumberFormat="1" applyFont="1" applyFill="1" applyBorder="1" applyAlignment="1" applyProtection="1">
      <alignment horizontal="center"/>
    </xf>
    <xf numFmtId="170" fontId="20" fillId="9" borderId="9" xfId="4" applyNumberFormat="1" applyFont="1" applyFill="1" applyBorder="1" applyAlignment="1" applyProtection="1">
      <alignment horizontal="center"/>
    </xf>
    <xf numFmtId="170" fontId="20" fillId="9" borderId="15" xfId="4" applyNumberFormat="1" applyFont="1" applyFill="1" applyBorder="1" applyAlignment="1" applyProtection="1">
      <alignment horizontal="center"/>
    </xf>
    <xf numFmtId="170" fontId="20" fillId="9" borderId="3" xfId="4" applyNumberFormat="1" applyFont="1" applyFill="1" applyBorder="1" applyAlignment="1" applyProtection="1">
      <alignment horizontal="center"/>
    </xf>
    <xf numFmtId="170" fontId="20" fillId="9" borderId="8" xfId="4" applyNumberFormat="1" applyFont="1" applyFill="1" applyBorder="1" applyAlignment="1" applyProtection="1">
      <alignment horizontal="center"/>
    </xf>
    <xf numFmtId="170" fontId="20" fillId="9" borderId="19" xfId="4" applyNumberFormat="1" applyFont="1" applyFill="1" applyBorder="1" applyAlignment="1" applyProtection="1">
      <alignment horizontal="center"/>
    </xf>
    <xf numFmtId="169" fontId="4" fillId="0" borderId="21" xfId="0" applyNumberFormat="1" applyFont="1" applyBorder="1" applyAlignment="1">
      <alignment horizontal="center"/>
    </xf>
    <xf numFmtId="169" fontId="4" fillId="0" borderId="40" xfId="0" applyNumberFormat="1" applyFont="1" applyBorder="1" applyAlignment="1">
      <alignment horizontal="center"/>
    </xf>
    <xf numFmtId="169" fontId="4" fillId="0" borderId="11" xfId="0" applyNumberFormat="1" applyFont="1" applyBorder="1" applyAlignment="1">
      <alignment horizontal="center"/>
    </xf>
    <xf numFmtId="169" fontId="4" fillId="0" borderId="41" xfId="0" applyNumberFormat="1" applyFont="1" applyBorder="1" applyAlignment="1">
      <alignment horizontal="center"/>
    </xf>
    <xf numFmtId="169" fontId="4" fillId="0" borderId="29" xfId="0" applyNumberFormat="1" applyFont="1" applyBorder="1" applyAlignment="1">
      <alignment horizontal="center"/>
    </xf>
    <xf numFmtId="169" fontId="4" fillId="0" borderId="10" xfId="0" applyNumberFormat="1" applyFont="1" applyBorder="1" applyAlignment="1">
      <alignment horizontal="center"/>
    </xf>
    <xf numFmtId="169" fontId="4" fillId="0" borderId="33" xfId="0" applyNumberFormat="1" applyFont="1" applyBorder="1" applyAlignment="1">
      <alignment horizontal="center"/>
    </xf>
    <xf numFmtId="169" fontId="18" fillId="10" borderId="18" xfId="0" applyNumberFormat="1" applyFont="1" applyFill="1" applyBorder="1" applyAlignment="1">
      <alignment horizontal="center"/>
    </xf>
    <xf numFmtId="169" fontId="18" fillId="10" borderId="9" xfId="0" applyNumberFormat="1" applyFont="1" applyFill="1" applyBorder="1" applyAlignment="1">
      <alignment horizontal="center"/>
    </xf>
    <xf numFmtId="169" fontId="18" fillId="10" borderId="15" xfId="0" applyNumberFormat="1" applyFont="1" applyFill="1" applyBorder="1" applyAlignment="1">
      <alignment horizontal="center"/>
    </xf>
    <xf numFmtId="169" fontId="18" fillId="10" borderId="3" xfId="0" applyNumberFormat="1" applyFont="1" applyFill="1" applyBorder="1" applyAlignment="1">
      <alignment horizontal="center"/>
    </xf>
    <xf numFmtId="169" fontId="18" fillId="10" borderId="8" xfId="0" applyNumberFormat="1" applyFont="1" applyFill="1" applyBorder="1" applyAlignment="1">
      <alignment horizontal="center"/>
    </xf>
    <xf numFmtId="169" fontId="18" fillId="10" borderId="19" xfId="0" applyNumberFormat="1" applyFont="1" applyFill="1" applyBorder="1" applyAlignment="1">
      <alignment horizontal="center"/>
    </xf>
    <xf numFmtId="169" fontId="18" fillId="8" borderId="18" xfId="0" applyNumberFormat="1" applyFont="1" applyFill="1" applyBorder="1" applyAlignment="1">
      <alignment horizontal="center"/>
    </xf>
    <xf numFmtId="169" fontId="18" fillId="8" borderId="9" xfId="0" applyNumberFormat="1" applyFont="1" applyFill="1" applyBorder="1" applyAlignment="1">
      <alignment horizontal="center"/>
    </xf>
    <xf numFmtId="169" fontId="18" fillId="8" borderId="15" xfId="0" applyNumberFormat="1" applyFont="1" applyFill="1" applyBorder="1" applyAlignment="1">
      <alignment horizontal="center"/>
    </xf>
    <xf numFmtId="169" fontId="18" fillId="8" borderId="3" xfId="0" applyNumberFormat="1" applyFont="1" applyFill="1" applyBorder="1" applyAlignment="1">
      <alignment horizontal="center"/>
    </xf>
    <xf numFmtId="169" fontId="18" fillId="8" borderId="8" xfId="0" applyNumberFormat="1" applyFont="1" applyFill="1" applyBorder="1" applyAlignment="1">
      <alignment horizontal="center"/>
    </xf>
    <xf numFmtId="169" fontId="18" fillId="8" borderId="19" xfId="0" applyNumberFormat="1" applyFont="1" applyFill="1" applyBorder="1" applyAlignment="1">
      <alignment horizontal="center"/>
    </xf>
    <xf numFmtId="0" fontId="5" fillId="0" borderId="34" xfId="0" applyFont="1" applyBorder="1" applyAlignment="1">
      <alignment horizontal="center"/>
    </xf>
    <xf numFmtId="0" fontId="5" fillId="0" borderId="5" xfId="0" applyFont="1" applyBorder="1" applyAlignment="1">
      <alignment horizontal="center"/>
    </xf>
  </cellXfs>
  <cellStyles count="10">
    <cellStyle name="Bad" xfId="3" builtinId="27"/>
    <cellStyle name="Comma" xfId="1" builtinId="3"/>
    <cellStyle name="Comma 2" xfId="7" xr:uid="{00000000-0005-0000-0000-000002000000}"/>
    <cellStyle name="Good" xfId="4" builtinId="26"/>
    <cellStyle name="Normal" xfId="0" builtinId="0"/>
    <cellStyle name="Normal 2" xfId="6" xr:uid="{00000000-0005-0000-0000-000005000000}"/>
    <cellStyle name="Normal 3" xfId="8" xr:uid="{00000000-0005-0000-0000-000006000000}"/>
    <cellStyle name="Normal 4" xfId="5" xr:uid="{00000000-0005-0000-0000-000007000000}"/>
    <cellStyle name="Normal 5" xfId="9" xr:uid="{00000000-0005-0000-0000-000008000000}"/>
    <cellStyle name="Normal_2008 " xfId="2"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bf.gov.fj/"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7"/>
  <sheetViews>
    <sheetView tabSelected="1" zoomScaleNormal="100" zoomScaleSheetLayoutView="80" workbookViewId="0">
      <pane ySplit="5" topLeftCell="A410" activePane="bottomLeft" state="frozen"/>
      <selection pane="bottomLeft" activeCell="I434" sqref="I434"/>
    </sheetView>
  </sheetViews>
  <sheetFormatPr defaultColWidth="7.81640625" defaultRowHeight="11.5" x14ac:dyDescent="0.25"/>
  <cols>
    <col min="1" max="1" width="13.1796875" style="253" customWidth="1"/>
    <col min="2" max="2" width="16.7265625" style="1" customWidth="1"/>
    <col min="3" max="3" width="16.81640625" style="1" customWidth="1"/>
    <col min="4" max="4" width="20.26953125" style="1" customWidth="1"/>
    <col min="5" max="5" width="2.26953125" style="1" customWidth="1"/>
    <col min="6" max="6" width="11.453125" style="1" customWidth="1"/>
    <col min="7" max="7" width="2.1796875" style="1" customWidth="1"/>
    <col min="8" max="8" width="13.453125" style="1" customWidth="1"/>
    <col min="9" max="9" width="21.453125" style="1" customWidth="1"/>
    <col min="10" max="10" width="26.1796875" style="1" customWidth="1"/>
    <col min="11" max="16384" width="7.81640625" style="1"/>
  </cols>
  <sheetData>
    <row r="1" spans="1:10" ht="30" customHeight="1" x14ac:dyDescent="0.25">
      <c r="A1" s="268" t="s">
        <v>126</v>
      </c>
      <c r="B1" s="274" t="s">
        <v>104</v>
      </c>
      <c r="C1" s="274"/>
      <c r="D1" s="274"/>
      <c r="E1" s="274"/>
      <c r="F1" s="274"/>
      <c r="G1" s="274"/>
      <c r="H1" s="274"/>
      <c r="I1" s="274"/>
      <c r="J1" s="274"/>
    </row>
    <row r="2" spans="1:10" ht="12" customHeight="1" x14ac:dyDescent="0.3">
      <c r="A2" s="277" t="s">
        <v>101</v>
      </c>
      <c r="B2" s="277"/>
      <c r="C2" s="277"/>
      <c r="D2" s="277"/>
      <c r="E2" s="277"/>
      <c r="F2" s="277"/>
      <c r="G2" s="277"/>
      <c r="H2" s="277"/>
      <c r="I2" s="277"/>
      <c r="J2" s="277"/>
    </row>
    <row r="3" spans="1:10" ht="12" customHeight="1" thickBot="1" x14ac:dyDescent="0.35">
      <c r="A3" s="252"/>
      <c r="B3" s="228"/>
      <c r="C3" s="228"/>
      <c r="D3" s="228"/>
      <c r="E3" s="228"/>
      <c r="F3" s="228"/>
    </row>
    <row r="4" spans="1:10" ht="19.5" customHeight="1" thickBot="1" x14ac:dyDescent="0.3">
      <c r="A4" s="275" t="s">
        <v>107</v>
      </c>
      <c r="B4" s="275"/>
      <c r="C4" s="275"/>
      <c r="D4" s="275"/>
      <c r="E4" s="276"/>
      <c r="F4" s="275"/>
      <c r="H4" s="275" t="s">
        <v>111</v>
      </c>
      <c r="I4" s="275"/>
      <c r="J4" s="275"/>
    </row>
    <row r="5" spans="1:10" s="258" customFormat="1" ht="43.5" customHeight="1" thickBot="1" x14ac:dyDescent="0.3">
      <c r="A5" s="257" t="s">
        <v>103</v>
      </c>
      <c r="B5" s="259" t="s">
        <v>115</v>
      </c>
      <c r="C5" s="259" t="s">
        <v>116</v>
      </c>
      <c r="D5" s="259" t="s">
        <v>117</v>
      </c>
      <c r="E5" s="267"/>
      <c r="F5" s="259" t="s">
        <v>105</v>
      </c>
      <c r="H5" s="259" t="s">
        <v>108</v>
      </c>
      <c r="I5" s="259" t="s">
        <v>109</v>
      </c>
      <c r="J5" s="259" t="s">
        <v>110</v>
      </c>
    </row>
    <row r="6" spans="1:10" ht="16.5" customHeight="1" x14ac:dyDescent="0.3">
      <c r="A6" s="228"/>
      <c r="B6" s="228"/>
      <c r="C6" s="228"/>
      <c r="D6" s="228"/>
      <c r="E6" s="228"/>
      <c r="F6" s="2"/>
    </row>
    <row r="7" spans="1:10" ht="16.5" customHeight="1" x14ac:dyDescent="0.3">
      <c r="A7" s="228">
        <v>1993</v>
      </c>
      <c r="B7" s="244">
        <v>9.8326910000000005</v>
      </c>
      <c r="C7" s="244">
        <v>25.825702</v>
      </c>
      <c r="D7" s="244">
        <v>0.33354499999999998</v>
      </c>
      <c r="E7" s="244"/>
      <c r="F7" s="229">
        <v>35.991938000000005</v>
      </c>
    </row>
    <row r="8" spans="1:10" ht="16.5" customHeight="1" x14ac:dyDescent="0.3">
      <c r="A8" s="228">
        <v>1994</v>
      </c>
      <c r="B8" s="244">
        <v>14.800901</v>
      </c>
      <c r="C8" s="244">
        <v>29.954857000000004</v>
      </c>
      <c r="D8" s="244">
        <v>0.10373599999999999</v>
      </c>
      <c r="E8" s="244"/>
      <c r="F8" s="229">
        <v>44.859494000000005</v>
      </c>
    </row>
    <row r="9" spans="1:10" ht="16.5" customHeight="1" x14ac:dyDescent="0.3">
      <c r="A9" s="228">
        <v>1995</v>
      </c>
      <c r="B9" s="244">
        <v>14.835922</v>
      </c>
      <c r="C9" s="244">
        <v>28.339572999999998</v>
      </c>
      <c r="D9" s="244">
        <v>0.29145300000000002</v>
      </c>
      <c r="E9" s="244"/>
      <c r="F9" s="229">
        <v>43.466948000000002</v>
      </c>
    </row>
    <row r="10" spans="1:10" ht="16.5" customHeight="1" x14ac:dyDescent="0.3">
      <c r="A10" s="228">
        <v>1996</v>
      </c>
      <c r="B10" s="244">
        <v>19.378830999999998</v>
      </c>
      <c r="C10" s="244">
        <v>26.810646999999999</v>
      </c>
      <c r="D10" s="244">
        <v>0.147421</v>
      </c>
      <c r="E10" s="244"/>
      <c r="F10" s="229">
        <v>46.336899000000003</v>
      </c>
    </row>
    <row r="11" spans="1:10" ht="16.5" customHeight="1" x14ac:dyDescent="0.3">
      <c r="A11" s="228">
        <v>1997</v>
      </c>
      <c r="B11" s="244">
        <v>31.707639</v>
      </c>
      <c r="C11" s="244">
        <v>26.996699</v>
      </c>
      <c r="D11" s="244">
        <v>1.0410550000000001</v>
      </c>
      <c r="E11" s="244"/>
      <c r="F11" s="229">
        <v>59.745393</v>
      </c>
    </row>
    <row r="12" spans="1:10" ht="16.5" customHeight="1" x14ac:dyDescent="0.3">
      <c r="A12" s="228">
        <v>1998</v>
      </c>
      <c r="B12" s="244">
        <v>39.980171900000002</v>
      </c>
      <c r="C12" s="244">
        <v>24.004114000000001</v>
      </c>
      <c r="D12" s="244">
        <v>0.106674</v>
      </c>
      <c r="E12" s="244"/>
      <c r="F12" s="229">
        <v>64.090959900000001</v>
      </c>
    </row>
    <row r="13" spans="1:10" ht="16.5" customHeight="1" x14ac:dyDescent="0.3">
      <c r="A13" s="228">
        <v>1999</v>
      </c>
      <c r="B13" s="244">
        <v>34.719033000000003</v>
      </c>
      <c r="C13" s="244">
        <v>12.650093999999999</v>
      </c>
      <c r="D13" s="244">
        <v>2.4475729999999998</v>
      </c>
      <c r="E13" s="244"/>
      <c r="F13" s="229">
        <v>49.816699999999997</v>
      </c>
    </row>
    <row r="14" spans="1:10" ht="16.5" customHeight="1" x14ac:dyDescent="0.3">
      <c r="A14" s="228">
        <v>2000</v>
      </c>
      <c r="B14" s="244">
        <v>54.837887089999995</v>
      </c>
      <c r="C14" s="244">
        <v>37.069699150000005</v>
      </c>
      <c r="D14" s="244">
        <v>1.5244170000000001</v>
      </c>
      <c r="E14" s="244"/>
      <c r="F14" s="229">
        <v>93.43200324</v>
      </c>
    </row>
    <row r="15" spans="1:10" ht="16.5" customHeight="1" x14ac:dyDescent="0.3">
      <c r="A15" s="228">
        <v>2001</v>
      </c>
      <c r="B15" s="244">
        <v>83.479973999999999</v>
      </c>
      <c r="C15" s="244">
        <v>91.334473000000003</v>
      </c>
      <c r="D15" s="244">
        <v>12.963738999999997</v>
      </c>
      <c r="E15" s="244"/>
      <c r="F15" s="229">
        <v>187.77818600000001</v>
      </c>
    </row>
    <row r="16" spans="1:10" ht="16.5" customHeight="1" x14ac:dyDescent="0.3">
      <c r="A16" s="228">
        <v>2002</v>
      </c>
      <c r="B16" s="244">
        <v>100.93814500000001</v>
      </c>
      <c r="C16" s="244">
        <v>111.52087299999998</v>
      </c>
      <c r="D16" s="244">
        <v>9.7506999999999996E-2</v>
      </c>
      <c r="E16" s="244"/>
      <c r="F16" s="229">
        <v>212.55652499999997</v>
      </c>
    </row>
    <row r="17" spans="1:10" ht="16.5" customHeight="1" x14ac:dyDescent="0.3">
      <c r="A17" s="228">
        <v>2003</v>
      </c>
      <c r="B17" s="244">
        <v>101.353784606</v>
      </c>
      <c r="C17" s="244">
        <v>130.01140389</v>
      </c>
      <c r="D17" s="244">
        <v>1.01351049</v>
      </c>
      <c r="E17" s="244"/>
      <c r="F17" s="229">
        <v>232.37869898600002</v>
      </c>
    </row>
    <row r="18" spans="1:10" ht="16.5" customHeight="1" x14ac:dyDescent="0.3">
      <c r="A18" s="228">
        <v>2004</v>
      </c>
      <c r="B18" s="244">
        <v>95.648349760000002</v>
      </c>
      <c r="C18" s="244">
        <v>200.70020557999999</v>
      </c>
      <c r="D18" s="244">
        <v>1.0053137900000002</v>
      </c>
      <c r="E18" s="244"/>
      <c r="F18" s="229">
        <v>297.35386913000002</v>
      </c>
    </row>
    <row r="19" spans="1:10" ht="16.5" customHeight="1" x14ac:dyDescent="0.3">
      <c r="A19" s="228">
        <v>2005</v>
      </c>
      <c r="B19" s="244">
        <v>227.73553174000003</v>
      </c>
      <c r="C19" s="244">
        <v>79.528101460000002</v>
      </c>
      <c r="D19" s="244">
        <v>3.6574892399999999</v>
      </c>
      <c r="E19" s="244"/>
      <c r="F19" s="229">
        <v>310.92112244000003</v>
      </c>
    </row>
    <row r="20" spans="1:10" ht="16.5" customHeight="1" x14ac:dyDescent="0.3">
      <c r="A20" s="228">
        <v>2006</v>
      </c>
      <c r="B20" s="244">
        <v>252.28678615000001</v>
      </c>
      <c r="C20" s="244">
        <v>68.136510920000006</v>
      </c>
      <c r="D20" s="244">
        <v>1.8684453300000001</v>
      </c>
      <c r="E20" s="244"/>
      <c r="F20" s="229">
        <v>322.29174239999998</v>
      </c>
    </row>
    <row r="21" spans="1:10" ht="16.5" customHeight="1" x14ac:dyDescent="0.3">
      <c r="A21" s="228">
        <v>2007</v>
      </c>
      <c r="B21" s="244">
        <v>187.44316867000001</v>
      </c>
      <c r="C21" s="244">
        <v>68.454387109999999</v>
      </c>
      <c r="D21" s="244">
        <v>0.38089443000000001</v>
      </c>
      <c r="E21" s="244"/>
      <c r="F21" s="229">
        <v>256.27845021000002</v>
      </c>
      <c r="G21" s="1" t="s">
        <v>102</v>
      </c>
    </row>
    <row r="22" spans="1:10" ht="16.5" customHeight="1" x14ac:dyDescent="0.3">
      <c r="A22" s="228">
        <v>2008</v>
      </c>
      <c r="B22" s="244">
        <v>114.73580994</v>
      </c>
      <c r="C22" s="244">
        <v>72.015329349999988</v>
      </c>
      <c r="D22" s="244">
        <v>1.11425157</v>
      </c>
      <c r="E22" s="244"/>
      <c r="F22" s="229">
        <v>187.86539085999999</v>
      </c>
    </row>
    <row r="23" spans="1:10" ht="16.5" customHeight="1" x14ac:dyDescent="0.3">
      <c r="A23" s="228">
        <v>2009</v>
      </c>
      <c r="B23" s="244">
        <v>204.96388504000001</v>
      </c>
      <c r="C23" s="244">
        <v>87.035822719999999</v>
      </c>
      <c r="D23" s="244">
        <v>2.0232202199999998</v>
      </c>
      <c r="E23" s="244"/>
      <c r="F23" s="229">
        <v>294.02292798000002</v>
      </c>
    </row>
    <row r="24" spans="1:10" ht="16.5" customHeight="1" x14ac:dyDescent="0.3">
      <c r="A24" s="228">
        <v>2010</v>
      </c>
      <c r="B24" s="244">
        <v>181.67512124000001</v>
      </c>
      <c r="C24" s="244">
        <v>111.45024369999999</v>
      </c>
      <c r="D24" s="244">
        <v>2.2733444999999999</v>
      </c>
      <c r="E24" s="244"/>
      <c r="F24" s="229">
        <v>295.39870944</v>
      </c>
    </row>
    <row r="25" spans="1:10" ht="16.5" customHeight="1" x14ac:dyDescent="0.3">
      <c r="A25" s="228">
        <v>2011</v>
      </c>
      <c r="B25" s="244">
        <v>157.44916909</v>
      </c>
      <c r="C25" s="244">
        <v>132.49880529000001</v>
      </c>
      <c r="D25" s="244">
        <v>0.45422913000000004</v>
      </c>
      <c r="E25" s="244"/>
      <c r="F25" s="229">
        <v>290.40220350999999</v>
      </c>
    </row>
    <row r="26" spans="1:10" ht="16.5" customHeight="1" x14ac:dyDescent="0.3">
      <c r="A26" s="228">
        <v>2012</v>
      </c>
      <c r="B26" s="244">
        <v>219.67181780999996</v>
      </c>
      <c r="C26" s="244">
        <v>85.990558700000008</v>
      </c>
      <c r="D26" s="244">
        <v>0.15543851</v>
      </c>
      <c r="E26" s="244"/>
      <c r="F26" s="229">
        <v>305.81781502000001</v>
      </c>
    </row>
    <row r="27" spans="1:10" ht="16.5" customHeight="1" x14ac:dyDescent="0.3">
      <c r="A27" s="228">
        <v>2013</v>
      </c>
      <c r="B27" s="244">
        <v>267.67354371039994</v>
      </c>
      <c r="C27" s="244">
        <v>71.270790300000002</v>
      </c>
      <c r="D27" s="244">
        <v>0.15561247</v>
      </c>
      <c r="E27" s="244"/>
      <c r="F27" s="229">
        <v>339.09994648039992</v>
      </c>
    </row>
    <row r="28" spans="1:10" ht="16.5" customHeight="1" x14ac:dyDescent="0.3">
      <c r="A28" s="228">
        <v>2014</v>
      </c>
      <c r="B28" s="244">
        <v>322.99653169500004</v>
      </c>
      <c r="C28" s="244">
        <v>59.996895380000005</v>
      </c>
      <c r="D28" s="244">
        <v>0.18218322000000003</v>
      </c>
      <c r="E28" s="244"/>
      <c r="F28" s="229">
        <v>383.17561029500007</v>
      </c>
    </row>
    <row r="29" spans="1:10" ht="16.5" customHeight="1" x14ac:dyDescent="0.3">
      <c r="A29" s="228" t="s">
        <v>106</v>
      </c>
      <c r="B29" s="244">
        <v>404.80241200602052</v>
      </c>
      <c r="C29" s="244">
        <v>89.124331708849283</v>
      </c>
      <c r="D29" s="244">
        <v>0.27446948000000004</v>
      </c>
      <c r="E29" s="244"/>
      <c r="F29" s="229">
        <v>494.20121319486975</v>
      </c>
      <c r="H29" s="244">
        <v>179.7654970948698</v>
      </c>
      <c r="I29" s="244">
        <v>311.89011091999998</v>
      </c>
      <c r="J29" s="244">
        <v>2.5005051799999998</v>
      </c>
    </row>
    <row r="30" spans="1:10" ht="16.5" customHeight="1" x14ac:dyDescent="0.3">
      <c r="A30" s="228">
        <v>2016</v>
      </c>
      <c r="B30" s="244">
        <v>441.8172947040544</v>
      </c>
      <c r="C30" s="244">
        <v>92.487775623040562</v>
      </c>
      <c r="D30" s="244">
        <v>14.258425942764227</v>
      </c>
      <c r="E30" s="244"/>
      <c r="F30" s="229">
        <v>548.56349626985912</v>
      </c>
      <c r="H30" s="244">
        <v>204.85735459985912</v>
      </c>
      <c r="I30" s="244">
        <v>336.92825297000002</v>
      </c>
      <c r="J30" s="244">
        <v>6.7746967000000007</v>
      </c>
    </row>
    <row r="31" spans="1:10" ht="16.5" customHeight="1" x14ac:dyDescent="0.3">
      <c r="A31" s="228">
        <v>2017</v>
      </c>
      <c r="B31" s="244">
        <v>469.04121951857991</v>
      </c>
      <c r="C31" s="244">
        <v>70.68925455842006</v>
      </c>
      <c r="D31" s="244">
        <v>2.6630680769095574</v>
      </c>
      <c r="E31" s="244"/>
      <c r="F31" s="229">
        <v>542.39354215390961</v>
      </c>
      <c r="H31" s="244">
        <v>164.1424912439096</v>
      </c>
      <c r="I31" s="244">
        <v>369.04417326000004</v>
      </c>
      <c r="J31" s="244">
        <v>9.2068776499999991</v>
      </c>
    </row>
    <row r="32" spans="1:10" ht="16.5" customHeight="1" x14ac:dyDescent="0.3">
      <c r="A32" s="228">
        <v>2018</v>
      </c>
      <c r="B32" s="244">
        <v>513.81354047392961</v>
      </c>
      <c r="C32" s="244">
        <v>58.453478042277872</v>
      </c>
      <c r="D32" s="244">
        <v>5.3285517080980886</v>
      </c>
      <c r="E32" s="244"/>
      <c r="F32" s="229">
        <v>577.59557022430556</v>
      </c>
      <c r="H32" s="244">
        <v>156.81588574430555</v>
      </c>
      <c r="I32" s="244">
        <v>407.19204393000001</v>
      </c>
      <c r="J32" s="244">
        <v>13.587640550000001</v>
      </c>
    </row>
    <row r="33" spans="1:10" ht="16.5" customHeight="1" x14ac:dyDescent="0.3">
      <c r="A33" s="228">
        <v>2019</v>
      </c>
      <c r="B33" s="244">
        <v>546.66076673020405</v>
      </c>
      <c r="C33" s="244">
        <v>55.023117606398394</v>
      </c>
      <c r="D33" s="244">
        <v>4.55186866252805</v>
      </c>
      <c r="E33" s="244"/>
      <c r="F33" s="229">
        <v>606.23575299913045</v>
      </c>
      <c r="H33" s="244">
        <v>148.84097777613044</v>
      </c>
      <c r="I33" s="244">
        <v>438.67829027300002</v>
      </c>
      <c r="J33" s="244">
        <v>18.716484949999998</v>
      </c>
    </row>
    <row r="34" spans="1:10" ht="16.5" customHeight="1" x14ac:dyDescent="0.3">
      <c r="A34" s="228">
        <v>2020</v>
      </c>
      <c r="B34" s="244">
        <v>671.88541491495062</v>
      </c>
      <c r="C34" s="244">
        <v>59.125411795060266</v>
      </c>
      <c r="D34" s="244">
        <v>3.880172577681928</v>
      </c>
      <c r="E34" s="244"/>
      <c r="F34" s="229">
        <v>734.89099928769281</v>
      </c>
      <c r="H34" s="244">
        <v>167.69264454769282</v>
      </c>
      <c r="I34" s="244">
        <v>485.05416616000002</v>
      </c>
      <c r="J34" s="244">
        <v>82.144188579999977</v>
      </c>
    </row>
    <row r="35" spans="1:10" ht="16.5" customHeight="1" x14ac:dyDescent="0.3">
      <c r="A35" s="228">
        <v>2021</v>
      </c>
      <c r="B35" s="244">
        <v>790.1521525643152</v>
      </c>
      <c r="C35" s="244">
        <v>2.2598482541804508</v>
      </c>
      <c r="D35" s="244">
        <v>49.829525306742639</v>
      </c>
      <c r="E35" s="244"/>
      <c r="F35" s="229">
        <v>842.24152612523835</v>
      </c>
      <c r="G35" s="244"/>
      <c r="H35" s="244">
        <v>156.49884475483222</v>
      </c>
      <c r="I35" s="244">
        <v>498.52358787999992</v>
      </c>
      <c r="J35" s="244">
        <v>187.18251605000003</v>
      </c>
    </row>
    <row r="36" spans="1:10" ht="16.5" customHeight="1" x14ac:dyDescent="0.3">
      <c r="A36" s="228">
        <v>2022</v>
      </c>
      <c r="B36" s="244">
        <v>982.12597773000005</v>
      </c>
      <c r="C36" s="244">
        <v>8.3163000000000001E-2</v>
      </c>
      <c r="D36" s="244">
        <v>58.620898131787371</v>
      </c>
      <c r="E36" s="244"/>
      <c r="F36" s="229">
        <v>1040.8300388617872</v>
      </c>
      <c r="G36" s="244"/>
      <c r="H36" s="244">
        <v>191.38327711811257</v>
      </c>
      <c r="I36" s="244">
        <v>514.50570487000005</v>
      </c>
      <c r="J36" s="244">
        <v>334.93238676999999</v>
      </c>
    </row>
    <row r="37" spans="1:10" ht="16.5" customHeight="1" x14ac:dyDescent="0.3">
      <c r="A37" s="228">
        <v>2023</v>
      </c>
      <c r="B37" s="244">
        <v>1188.8044644924948</v>
      </c>
      <c r="C37" s="244">
        <v>5.8589088986724394E-2</v>
      </c>
      <c r="D37" s="244">
        <v>64.498922488687512</v>
      </c>
      <c r="E37" s="244"/>
      <c r="F37" s="229">
        <v>1253.3619760701692</v>
      </c>
      <c r="G37" s="244"/>
      <c r="H37" s="244">
        <v>252.30161000942172</v>
      </c>
      <c r="I37" s="244">
        <v>524.68777765999994</v>
      </c>
      <c r="J37" s="244">
        <v>476.34564256000004</v>
      </c>
    </row>
    <row r="38" spans="1:10" ht="16.5" customHeight="1" x14ac:dyDescent="0.3">
      <c r="A38" s="255"/>
      <c r="B38" s="254"/>
      <c r="C38" s="254"/>
      <c r="D38" s="254"/>
      <c r="E38" s="254"/>
      <c r="F38" s="266"/>
      <c r="H38" s="261"/>
      <c r="I38" s="261"/>
      <c r="J38" s="261"/>
    </row>
    <row r="39" spans="1:10" ht="16.5" customHeight="1" x14ac:dyDescent="0.3">
      <c r="A39" s="2"/>
      <c r="B39" s="244"/>
      <c r="C39" s="244"/>
      <c r="D39" s="244"/>
      <c r="E39" s="244"/>
      <c r="F39" s="228"/>
      <c r="H39" s="260"/>
      <c r="I39" s="260"/>
      <c r="J39" s="260"/>
    </row>
    <row r="40" spans="1:10" ht="17.149999999999999" customHeight="1" x14ac:dyDescent="0.3">
      <c r="A40" s="270">
        <v>33970</v>
      </c>
      <c r="B40" s="244">
        <v>0.85069799999999995</v>
      </c>
      <c r="C40" s="244">
        <v>1.7500819999999999</v>
      </c>
      <c r="D40" s="263">
        <v>1.5883000000000001E-2</v>
      </c>
      <c r="E40" s="263"/>
      <c r="F40" s="229">
        <v>2.616663</v>
      </c>
      <c r="G40" s="2"/>
      <c r="H40" s="262"/>
      <c r="I40" s="262"/>
      <c r="J40" s="262"/>
    </row>
    <row r="41" spans="1:10" ht="17.149999999999999" customHeight="1" x14ac:dyDescent="0.3">
      <c r="A41" s="269">
        <v>34001</v>
      </c>
      <c r="B41" s="244">
        <v>0.84427700000000006</v>
      </c>
      <c r="C41" s="244">
        <v>2.008842</v>
      </c>
      <c r="D41" s="263">
        <v>2.5305999999999999E-2</v>
      </c>
      <c r="E41" s="263"/>
      <c r="F41" s="229">
        <v>2.878425</v>
      </c>
      <c r="G41" s="2"/>
      <c r="H41" s="262"/>
      <c r="I41" s="262"/>
      <c r="J41" s="262"/>
    </row>
    <row r="42" spans="1:10" ht="17.149999999999999" customHeight="1" x14ac:dyDescent="0.3">
      <c r="A42" s="269">
        <v>34029</v>
      </c>
      <c r="B42" s="244">
        <v>0.95657300000000001</v>
      </c>
      <c r="C42" s="244">
        <v>2.008842</v>
      </c>
      <c r="D42" s="263">
        <v>8.3978999999999998E-2</v>
      </c>
      <c r="E42" s="263"/>
      <c r="F42" s="229">
        <v>3.0493939999999999</v>
      </c>
      <c r="G42" s="2"/>
      <c r="H42" s="262"/>
      <c r="I42" s="262"/>
      <c r="J42" s="262"/>
    </row>
    <row r="43" spans="1:10" ht="17.149999999999999" customHeight="1" x14ac:dyDescent="0.3">
      <c r="A43" s="269">
        <v>34060</v>
      </c>
      <c r="B43" s="244">
        <v>0.80209600000000003</v>
      </c>
      <c r="C43" s="244">
        <v>2.1749869999999998</v>
      </c>
      <c r="D43" s="263">
        <v>2.6600000000000001E-4</v>
      </c>
      <c r="E43" s="263"/>
      <c r="F43" s="229">
        <v>2.9773489999999998</v>
      </c>
      <c r="G43" s="2"/>
      <c r="H43" s="262"/>
      <c r="I43" s="262"/>
      <c r="J43" s="262"/>
    </row>
    <row r="44" spans="1:10" ht="17.149999999999999" customHeight="1" x14ac:dyDescent="0.3">
      <c r="A44" s="269">
        <v>34090</v>
      </c>
      <c r="B44" s="244">
        <v>0.93181599999999998</v>
      </c>
      <c r="C44" s="244">
        <v>2.1785670000000001</v>
      </c>
      <c r="D44" s="263">
        <v>1.0565E-2</v>
      </c>
      <c r="E44" s="263"/>
      <c r="F44" s="229">
        <v>3.1209480000000003</v>
      </c>
      <c r="G44" s="2"/>
      <c r="H44" s="262"/>
      <c r="I44" s="262"/>
      <c r="J44" s="262"/>
    </row>
    <row r="45" spans="1:10" ht="17.149999999999999" customHeight="1" x14ac:dyDescent="0.3">
      <c r="A45" s="269">
        <v>34121</v>
      </c>
      <c r="B45" s="244">
        <v>0.79463200000000001</v>
      </c>
      <c r="C45" s="244">
        <v>2.4358230000000001</v>
      </c>
      <c r="D45" s="263">
        <v>0</v>
      </c>
      <c r="E45" s="263"/>
      <c r="F45" s="229">
        <v>3.2304550000000001</v>
      </c>
      <c r="G45" s="2"/>
      <c r="H45" s="262"/>
      <c r="I45" s="262"/>
      <c r="J45" s="262"/>
    </row>
    <row r="46" spans="1:10" ht="17.149999999999999" customHeight="1" x14ac:dyDescent="0.3">
      <c r="A46" s="269">
        <v>34151</v>
      </c>
      <c r="B46" s="244">
        <v>0.77849100000000004</v>
      </c>
      <c r="C46" s="244">
        <v>2.2201040000000001</v>
      </c>
      <c r="D46" s="263">
        <v>9.7008999999999998E-2</v>
      </c>
      <c r="E46" s="263"/>
      <c r="F46" s="229">
        <v>3.0956040000000002</v>
      </c>
      <c r="G46" s="2"/>
      <c r="H46" s="262"/>
      <c r="I46" s="262"/>
      <c r="J46" s="262"/>
    </row>
    <row r="47" spans="1:10" ht="17.149999999999999" customHeight="1" x14ac:dyDescent="0.3">
      <c r="A47" s="269">
        <v>34182</v>
      </c>
      <c r="B47" s="244">
        <v>0.79319899999999999</v>
      </c>
      <c r="C47" s="244">
        <v>2.1961840000000001</v>
      </c>
      <c r="D47" s="263">
        <v>2.2157E-2</v>
      </c>
      <c r="E47" s="263"/>
      <c r="F47" s="229">
        <v>3.0115400000000001</v>
      </c>
      <c r="G47" s="2"/>
      <c r="H47" s="262"/>
      <c r="I47" s="262"/>
      <c r="J47" s="262"/>
    </row>
    <row r="48" spans="1:10" ht="17.149999999999999" customHeight="1" x14ac:dyDescent="0.3">
      <c r="A48" s="269">
        <v>34213</v>
      </c>
      <c r="B48" s="244">
        <v>0.72157199999999999</v>
      </c>
      <c r="C48" s="244">
        <v>2.1544859999999999</v>
      </c>
      <c r="D48" s="263">
        <v>5.1353000000000003E-2</v>
      </c>
      <c r="E48" s="263"/>
      <c r="F48" s="229">
        <v>2.9274109999999998</v>
      </c>
      <c r="G48" s="2"/>
      <c r="H48" s="262"/>
      <c r="I48" s="262"/>
      <c r="J48" s="262"/>
    </row>
    <row r="49" spans="1:10" ht="17.149999999999999" customHeight="1" x14ac:dyDescent="0.3">
      <c r="A49" s="269">
        <v>34243</v>
      </c>
      <c r="B49" s="244">
        <v>0.62224599999999997</v>
      </c>
      <c r="C49" s="244">
        <v>2.1181100000000002</v>
      </c>
      <c r="D49" s="263">
        <v>2.6254E-2</v>
      </c>
      <c r="E49" s="263"/>
      <c r="F49" s="229">
        <v>2.76661</v>
      </c>
      <c r="G49" s="2"/>
      <c r="H49" s="262"/>
      <c r="I49" s="262"/>
      <c r="J49" s="262"/>
    </row>
    <row r="50" spans="1:10" ht="17.149999999999999" customHeight="1" x14ac:dyDescent="0.3">
      <c r="A50" s="269">
        <v>34274</v>
      </c>
      <c r="B50" s="244">
        <v>0.83290799999999998</v>
      </c>
      <c r="C50" s="244">
        <v>1.9854259999999999</v>
      </c>
      <c r="D50" s="263">
        <v>0</v>
      </c>
      <c r="E50" s="263"/>
      <c r="F50" s="229">
        <v>2.8183340000000001</v>
      </c>
      <c r="G50" s="2"/>
      <c r="H50" s="262"/>
      <c r="I50" s="262"/>
      <c r="J50" s="262"/>
    </row>
    <row r="51" spans="1:10" ht="17.149999999999999" customHeight="1" x14ac:dyDescent="0.3">
      <c r="A51" s="269">
        <v>34304</v>
      </c>
      <c r="B51" s="244">
        <v>0.90418299999999996</v>
      </c>
      <c r="C51" s="244">
        <v>2.594249</v>
      </c>
      <c r="D51" s="263">
        <v>7.7300000000000003E-4</v>
      </c>
      <c r="E51" s="263"/>
      <c r="F51" s="229">
        <v>3.4992049999999999</v>
      </c>
      <c r="G51" s="2"/>
      <c r="H51" s="262"/>
      <c r="I51" s="262"/>
      <c r="J51" s="262"/>
    </row>
    <row r="52" spans="1:10" ht="17.149999999999999" customHeight="1" x14ac:dyDescent="0.3">
      <c r="A52" s="270">
        <v>34335</v>
      </c>
      <c r="B52" s="244">
        <v>0.85981600000000002</v>
      </c>
      <c r="C52" s="244">
        <v>2.090347</v>
      </c>
      <c r="D52" s="263">
        <v>1E-4</v>
      </c>
      <c r="E52" s="263"/>
      <c r="F52" s="229">
        <v>2.9502630000000001</v>
      </c>
      <c r="G52" s="2"/>
      <c r="H52" s="262"/>
      <c r="I52" s="262"/>
      <c r="J52" s="262"/>
    </row>
    <row r="53" spans="1:10" ht="17.149999999999999" customHeight="1" x14ac:dyDescent="0.3">
      <c r="A53" s="269">
        <v>34366</v>
      </c>
      <c r="B53" s="244">
        <v>0.72920099999999999</v>
      </c>
      <c r="C53" s="244">
        <v>2.347067</v>
      </c>
      <c r="D53" s="263">
        <v>0</v>
      </c>
      <c r="E53" s="263"/>
      <c r="F53" s="229">
        <v>3.0762679999999998</v>
      </c>
      <c r="G53" s="2"/>
      <c r="H53" s="262"/>
      <c r="I53" s="262"/>
      <c r="J53" s="262"/>
    </row>
    <row r="54" spans="1:10" ht="17.149999999999999" customHeight="1" x14ac:dyDescent="0.3">
      <c r="A54" s="269">
        <v>34394</v>
      </c>
      <c r="B54" s="244">
        <v>1.045415</v>
      </c>
      <c r="C54" s="244">
        <v>2.4816410000000002</v>
      </c>
      <c r="D54" s="263">
        <v>1.67E-3</v>
      </c>
      <c r="E54" s="263"/>
      <c r="F54" s="229">
        <v>3.5287260000000003</v>
      </c>
      <c r="G54" s="2"/>
      <c r="H54" s="262"/>
      <c r="I54" s="262"/>
      <c r="J54" s="262"/>
    </row>
    <row r="55" spans="1:10" ht="17.149999999999999" customHeight="1" x14ac:dyDescent="0.3">
      <c r="A55" s="269">
        <v>34425</v>
      </c>
      <c r="B55" s="244">
        <v>1.1755139999999999</v>
      </c>
      <c r="C55" s="244">
        <v>1.8726130000000001</v>
      </c>
      <c r="D55" s="263">
        <v>1.24E-3</v>
      </c>
      <c r="E55" s="263"/>
      <c r="F55" s="229">
        <v>3.0493670000000002</v>
      </c>
      <c r="G55" s="2"/>
      <c r="H55" s="262"/>
      <c r="I55" s="262"/>
      <c r="J55" s="262"/>
    </row>
    <row r="56" spans="1:10" ht="17.149999999999999" customHeight="1" x14ac:dyDescent="0.3">
      <c r="A56" s="269">
        <v>34455</v>
      </c>
      <c r="B56" s="244">
        <v>1.100854</v>
      </c>
      <c r="C56" s="244">
        <v>3.013897</v>
      </c>
      <c r="D56" s="263">
        <v>4.7879999999999997E-3</v>
      </c>
      <c r="E56" s="263"/>
      <c r="F56" s="229">
        <v>4.1195389999999996</v>
      </c>
      <c r="G56" s="2"/>
      <c r="H56" s="262"/>
      <c r="I56" s="262"/>
      <c r="J56" s="262"/>
    </row>
    <row r="57" spans="1:10" ht="17.149999999999999" customHeight="1" x14ac:dyDescent="0.3">
      <c r="A57" s="269">
        <v>34486</v>
      </c>
      <c r="B57" s="244">
        <v>1.4678230000000001</v>
      </c>
      <c r="C57" s="244">
        <v>2.5711439999999999</v>
      </c>
      <c r="D57" s="263">
        <v>4.8951000000000001E-2</v>
      </c>
      <c r="E57" s="263"/>
      <c r="F57" s="229">
        <v>4.0879180000000002</v>
      </c>
      <c r="G57" s="2"/>
      <c r="H57" s="262"/>
      <c r="I57" s="262"/>
      <c r="J57" s="262"/>
    </row>
    <row r="58" spans="1:10" ht="17.149999999999999" customHeight="1" x14ac:dyDescent="0.3">
      <c r="A58" s="269">
        <v>34516</v>
      </c>
      <c r="B58" s="244">
        <v>1.1558820000000001</v>
      </c>
      <c r="C58" s="244">
        <v>2.0633339999999998</v>
      </c>
      <c r="D58" s="263">
        <v>2.3630000000000001E-3</v>
      </c>
      <c r="E58" s="263"/>
      <c r="F58" s="229">
        <v>3.2215789999999997</v>
      </c>
      <c r="G58" s="2"/>
      <c r="H58" s="262"/>
      <c r="I58" s="262"/>
      <c r="J58" s="262"/>
    </row>
    <row r="59" spans="1:10" ht="17.149999999999999" customHeight="1" x14ac:dyDescent="0.3">
      <c r="A59" s="269">
        <v>34547</v>
      </c>
      <c r="B59" s="244">
        <v>1.643961</v>
      </c>
      <c r="C59" s="244">
        <v>2.8015690000000002</v>
      </c>
      <c r="D59" s="263">
        <v>2.1900000000000001E-4</v>
      </c>
      <c r="E59" s="263"/>
      <c r="F59" s="229">
        <v>4.4457490000000002</v>
      </c>
      <c r="G59" s="2"/>
      <c r="H59" s="262"/>
      <c r="I59" s="262"/>
      <c r="J59" s="262"/>
    </row>
    <row r="60" spans="1:10" ht="17.149999999999999" customHeight="1" x14ac:dyDescent="0.3">
      <c r="A60" s="269">
        <v>34578</v>
      </c>
      <c r="B60" s="244">
        <v>1.129367</v>
      </c>
      <c r="C60" s="244">
        <v>3.0193029999999998</v>
      </c>
      <c r="D60" s="263">
        <v>8.8260000000000005E-3</v>
      </c>
      <c r="E60" s="263"/>
      <c r="F60" s="229">
        <v>4.1574960000000001</v>
      </c>
      <c r="G60" s="2"/>
      <c r="H60" s="262"/>
      <c r="I60" s="262"/>
      <c r="J60" s="262"/>
    </row>
    <row r="61" spans="1:10" ht="17.149999999999999" customHeight="1" x14ac:dyDescent="0.3">
      <c r="A61" s="269">
        <v>34608</v>
      </c>
      <c r="B61" s="244">
        <v>1.15072</v>
      </c>
      <c r="C61" s="244">
        <v>2.3309600000000001</v>
      </c>
      <c r="D61" s="263">
        <v>1.415E-3</v>
      </c>
      <c r="E61" s="263"/>
      <c r="F61" s="229">
        <v>3.4830950000000001</v>
      </c>
      <c r="G61" s="2"/>
      <c r="H61" s="262"/>
      <c r="I61" s="262"/>
      <c r="J61" s="262"/>
    </row>
    <row r="62" spans="1:10" ht="17.149999999999999" customHeight="1" x14ac:dyDescent="0.3">
      <c r="A62" s="269">
        <v>34639</v>
      </c>
      <c r="B62" s="244">
        <v>1.268499</v>
      </c>
      <c r="C62" s="244">
        <v>2.6626690000000002</v>
      </c>
      <c r="D62" s="263">
        <v>1.1622E-2</v>
      </c>
      <c r="E62" s="263"/>
      <c r="F62" s="229">
        <v>3.9427900000000005</v>
      </c>
      <c r="G62" s="2"/>
      <c r="H62" s="262"/>
      <c r="I62" s="262"/>
      <c r="J62" s="262"/>
    </row>
    <row r="63" spans="1:10" ht="17.149999999999999" customHeight="1" x14ac:dyDescent="0.3">
      <c r="A63" s="269">
        <v>34669</v>
      </c>
      <c r="B63" s="244">
        <v>2.0738490000000001</v>
      </c>
      <c r="C63" s="244">
        <v>2.700313</v>
      </c>
      <c r="D63" s="263">
        <v>2.2542E-2</v>
      </c>
      <c r="E63" s="263"/>
      <c r="F63" s="229">
        <v>4.7967040000000001</v>
      </c>
      <c r="G63" s="2"/>
      <c r="H63" s="262"/>
      <c r="I63" s="262"/>
      <c r="J63" s="262"/>
    </row>
    <row r="64" spans="1:10" ht="17.149999999999999" customHeight="1" x14ac:dyDescent="0.3">
      <c r="A64" s="270">
        <v>34700</v>
      </c>
      <c r="B64" s="244">
        <v>1.2725550000000001</v>
      </c>
      <c r="C64" s="244">
        <v>2.1398899999999998</v>
      </c>
      <c r="D64" s="263">
        <v>3.01E-4</v>
      </c>
      <c r="E64" s="263"/>
      <c r="F64" s="229">
        <v>3.4127460000000003</v>
      </c>
      <c r="G64" s="2"/>
      <c r="H64" s="262"/>
      <c r="I64" s="262"/>
      <c r="J64" s="262"/>
    </row>
    <row r="65" spans="1:10" ht="17.149999999999999" customHeight="1" x14ac:dyDescent="0.3">
      <c r="A65" s="269">
        <v>34731</v>
      </c>
      <c r="B65" s="244">
        <v>1.281954</v>
      </c>
      <c r="C65" s="244">
        <v>2.2375440000000002</v>
      </c>
      <c r="D65" s="263">
        <v>1.0999999999999999E-2</v>
      </c>
      <c r="E65" s="263"/>
      <c r="F65" s="229">
        <v>3.5304980000000001</v>
      </c>
      <c r="G65" s="2"/>
      <c r="H65" s="262"/>
      <c r="I65" s="262"/>
      <c r="J65" s="262"/>
    </row>
    <row r="66" spans="1:10" ht="17.149999999999999" customHeight="1" x14ac:dyDescent="0.3">
      <c r="A66" s="269">
        <v>34759</v>
      </c>
      <c r="B66" s="244">
        <v>1.720567</v>
      </c>
      <c r="C66" s="244">
        <v>2.720866</v>
      </c>
      <c r="D66" s="263">
        <v>6.7199999999999996E-4</v>
      </c>
      <c r="E66" s="263"/>
      <c r="F66" s="229">
        <v>4.4421049999999997</v>
      </c>
      <c r="G66" s="2"/>
      <c r="H66" s="262"/>
      <c r="I66" s="262"/>
      <c r="J66" s="262"/>
    </row>
    <row r="67" spans="1:10" ht="17.149999999999999" customHeight="1" x14ac:dyDescent="0.3">
      <c r="A67" s="269">
        <v>34790</v>
      </c>
      <c r="B67" s="244">
        <v>0.95652099999999995</v>
      </c>
      <c r="C67" s="244">
        <v>2.434291</v>
      </c>
      <c r="D67" s="263">
        <v>1.7346E-2</v>
      </c>
      <c r="E67" s="263"/>
      <c r="F67" s="229">
        <v>3.4081579999999998</v>
      </c>
      <c r="G67" s="2"/>
      <c r="H67" s="262"/>
      <c r="I67" s="262"/>
      <c r="J67" s="262"/>
    </row>
    <row r="68" spans="1:10" ht="17.149999999999999" customHeight="1" x14ac:dyDescent="0.3">
      <c r="A68" s="269">
        <v>34820</v>
      </c>
      <c r="B68" s="244">
        <v>0.95931200000000005</v>
      </c>
      <c r="C68" s="244">
        <v>2.8759899999999998</v>
      </c>
      <c r="D68" s="263">
        <v>0</v>
      </c>
      <c r="E68" s="263"/>
      <c r="F68" s="229">
        <v>3.835302</v>
      </c>
      <c r="G68" s="2"/>
      <c r="H68" s="262"/>
      <c r="I68" s="262"/>
      <c r="J68" s="262"/>
    </row>
    <row r="69" spans="1:10" ht="17.149999999999999" customHeight="1" x14ac:dyDescent="0.3">
      <c r="A69" s="269">
        <v>34851</v>
      </c>
      <c r="B69" s="244">
        <v>1.1603600000000001</v>
      </c>
      <c r="C69" s="244">
        <v>2.7519209999999998</v>
      </c>
      <c r="D69" s="263">
        <v>2.5720000000000001E-3</v>
      </c>
      <c r="E69" s="263"/>
      <c r="F69" s="229">
        <v>3.9148529999999999</v>
      </c>
      <c r="G69" s="2"/>
      <c r="H69" s="262"/>
      <c r="I69" s="262"/>
      <c r="J69" s="262"/>
    </row>
    <row r="70" spans="1:10" ht="17.149999999999999" customHeight="1" x14ac:dyDescent="0.3">
      <c r="A70" s="269">
        <v>34881</v>
      </c>
      <c r="B70" s="244">
        <v>1.1506730000000001</v>
      </c>
      <c r="C70" s="244">
        <v>2.3993699999999998</v>
      </c>
      <c r="D70" s="263">
        <v>2.1710000000000002E-3</v>
      </c>
      <c r="E70" s="263"/>
      <c r="F70" s="229">
        <v>3.5522139999999998</v>
      </c>
      <c r="G70" s="2"/>
      <c r="H70" s="262"/>
      <c r="I70" s="262"/>
      <c r="J70" s="262"/>
    </row>
    <row r="71" spans="1:10" ht="17.149999999999999" customHeight="1" x14ac:dyDescent="0.3">
      <c r="A71" s="269">
        <v>34912</v>
      </c>
      <c r="B71" s="244">
        <v>1.245479</v>
      </c>
      <c r="C71" s="244">
        <v>2.7480389999999999</v>
      </c>
      <c r="D71" s="263">
        <v>9.77E-4</v>
      </c>
      <c r="E71" s="263"/>
      <c r="F71" s="229">
        <v>3.9944949999999997</v>
      </c>
      <c r="G71" s="2"/>
      <c r="H71" s="262"/>
      <c r="I71" s="262"/>
      <c r="J71" s="262"/>
    </row>
    <row r="72" spans="1:10" ht="17.149999999999999" customHeight="1" x14ac:dyDescent="0.3">
      <c r="A72" s="269">
        <v>34943</v>
      </c>
      <c r="B72" s="244">
        <v>0.93110199999999999</v>
      </c>
      <c r="C72" s="244">
        <v>1.8680209999999999</v>
      </c>
      <c r="D72" s="263">
        <v>0.101912</v>
      </c>
      <c r="E72" s="263"/>
      <c r="F72" s="229">
        <v>2.9010350000000003</v>
      </c>
      <c r="G72" s="2"/>
      <c r="H72" s="262"/>
      <c r="I72" s="262"/>
      <c r="J72" s="262"/>
    </row>
    <row r="73" spans="1:10" ht="17.149999999999999" customHeight="1" x14ac:dyDescent="0.3">
      <c r="A73" s="269">
        <v>34973</v>
      </c>
      <c r="B73" s="244">
        <v>1.235412</v>
      </c>
      <c r="C73" s="244">
        <v>1.989927</v>
      </c>
      <c r="D73" s="263">
        <v>4.2629E-2</v>
      </c>
      <c r="E73" s="263"/>
      <c r="F73" s="229">
        <v>3.2679679999999998</v>
      </c>
      <c r="G73" s="2"/>
      <c r="H73" s="262"/>
      <c r="I73" s="262"/>
      <c r="J73" s="262"/>
    </row>
    <row r="74" spans="1:10" ht="17.149999999999999" customHeight="1" x14ac:dyDescent="0.3">
      <c r="A74" s="269">
        <v>35004</v>
      </c>
      <c r="B74" s="244">
        <v>0.99305399999999999</v>
      </c>
      <c r="C74" s="244">
        <v>2.0568119999999999</v>
      </c>
      <c r="D74" s="263">
        <v>0.10481500000000001</v>
      </c>
      <c r="E74" s="263"/>
      <c r="F74" s="229">
        <v>3.1546810000000001</v>
      </c>
      <c r="G74" s="2"/>
      <c r="H74" s="262"/>
      <c r="I74" s="262"/>
      <c r="J74" s="262"/>
    </row>
    <row r="75" spans="1:10" ht="17.149999999999999" customHeight="1" x14ac:dyDescent="0.3">
      <c r="A75" s="269">
        <v>35034</v>
      </c>
      <c r="B75" s="244">
        <v>1.928933</v>
      </c>
      <c r="C75" s="244">
        <v>2.1169020000000001</v>
      </c>
      <c r="D75" s="263">
        <v>7.058E-3</v>
      </c>
      <c r="E75" s="263"/>
      <c r="F75" s="229">
        <v>4.0528930000000001</v>
      </c>
      <c r="G75" s="2"/>
      <c r="H75" s="262"/>
      <c r="I75" s="262"/>
      <c r="J75" s="262"/>
    </row>
    <row r="76" spans="1:10" ht="17.149999999999999" customHeight="1" x14ac:dyDescent="0.3">
      <c r="A76" s="270">
        <v>35065</v>
      </c>
      <c r="B76" s="244">
        <v>1.226764</v>
      </c>
      <c r="C76" s="244">
        <v>2.3538329999999998</v>
      </c>
      <c r="D76" s="263">
        <v>6.2100000000000002E-3</v>
      </c>
      <c r="E76" s="263"/>
      <c r="F76" s="229">
        <v>3.5868069999999999</v>
      </c>
      <c r="G76" s="2"/>
      <c r="H76" s="262"/>
      <c r="I76" s="262"/>
      <c r="J76" s="262"/>
    </row>
    <row r="77" spans="1:10" ht="17.149999999999999" customHeight="1" x14ac:dyDescent="0.3">
      <c r="A77" s="269">
        <v>35096</v>
      </c>
      <c r="B77" s="244">
        <v>1.247754</v>
      </c>
      <c r="C77" s="244">
        <v>2.8402720000000001</v>
      </c>
      <c r="D77" s="263">
        <v>2.1270000000000001E-2</v>
      </c>
      <c r="E77" s="263"/>
      <c r="F77" s="229">
        <v>4.1092960000000005</v>
      </c>
      <c r="G77" s="2"/>
      <c r="H77" s="262"/>
      <c r="I77" s="262"/>
      <c r="J77" s="262"/>
    </row>
    <row r="78" spans="1:10" ht="17.149999999999999" customHeight="1" x14ac:dyDescent="0.3">
      <c r="A78" s="269">
        <v>35125</v>
      </c>
      <c r="B78" s="244">
        <v>1.5454270000000001</v>
      </c>
      <c r="C78" s="244">
        <v>2.5896409999999999</v>
      </c>
      <c r="D78" s="263">
        <v>1.755E-2</v>
      </c>
      <c r="E78" s="263"/>
      <c r="F78" s="229">
        <v>4.1526180000000004</v>
      </c>
      <c r="G78" s="2"/>
      <c r="H78" s="262"/>
      <c r="I78" s="262"/>
      <c r="J78" s="262"/>
    </row>
    <row r="79" spans="1:10" ht="17.149999999999999" customHeight="1" x14ac:dyDescent="0.3">
      <c r="A79" s="269">
        <v>35156</v>
      </c>
      <c r="B79" s="244">
        <v>1.26318</v>
      </c>
      <c r="C79" s="244">
        <v>2.873631</v>
      </c>
      <c r="D79" s="263">
        <v>9.6889999999999997E-3</v>
      </c>
      <c r="E79" s="263"/>
      <c r="F79" s="229">
        <v>4.1464999999999996</v>
      </c>
      <c r="G79" s="2"/>
      <c r="H79" s="262"/>
      <c r="I79" s="262"/>
      <c r="J79" s="262"/>
    </row>
    <row r="80" spans="1:10" ht="17.149999999999999" customHeight="1" x14ac:dyDescent="0.3">
      <c r="A80" s="269">
        <v>35186</v>
      </c>
      <c r="B80" s="244">
        <v>1.2512080000000001</v>
      </c>
      <c r="C80" s="244">
        <v>2.4936159999999998</v>
      </c>
      <c r="D80" s="263">
        <v>3.2299999999999999E-4</v>
      </c>
      <c r="E80" s="263"/>
      <c r="F80" s="229">
        <v>3.7451470000000002</v>
      </c>
      <c r="G80" s="2"/>
      <c r="H80" s="262"/>
      <c r="I80" s="262"/>
      <c r="J80" s="262"/>
    </row>
    <row r="81" spans="1:10" ht="17.149999999999999" customHeight="1" x14ac:dyDescent="0.3">
      <c r="A81" s="269">
        <v>35217</v>
      </c>
      <c r="B81" s="244">
        <v>0.987097</v>
      </c>
      <c r="C81" s="244">
        <v>2.0952950000000001</v>
      </c>
      <c r="D81" s="263">
        <v>0</v>
      </c>
      <c r="E81" s="263"/>
      <c r="F81" s="229">
        <v>3.082392</v>
      </c>
      <c r="G81" s="2"/>
      <c r="H81" s="262"/>
      <c r="I81" s="262"/>
      <c r="J81" s="262"/>
    </row>
    <row r="82" spans="1:10" ht="17.149999999999999" customHeight="1" x14ac:dyDescent="0.3">
      <c r="A82" s="269">
        <v>35247</v>
      </c>
      <c r="B82" s="244">
        <v>0.91936799999999996</v>
      </c>
      <c r="C82" s="244">
        <v>2.508702</v>
      </c>
      <c r="D82" s="263">
        <v>1.17E-3</v>
      </c>
      <c r="E82" s="263"/>
      <c r="F82" s="229">
        <v>3.4292400000000001</v>
      </c>
      <c r="G82" s="2"/>
      <c r="H82" s="262"/>
      <c r="I82" s="262"/>
      <c r="J82" s="262"/>
    </row>
    <row r="83" spans="1:10" ht="17.149999999999999" customHeight="1" x14ac:dyDescent="0.3">
      <c r="A83" s="269">
        <v>35278</v>
      </c>
      <c r="B83" s="244">
        <v>0.95223500000000005</v>
      </c>
      <c r="C83" s="244">
        <v>2.3927960000000001</v>
      </c>
      <c r="D83" s="263">
        <v>7.1599999999999997E-3</v>
      </c>
      <c r="E83" s="263"/>
      <c r="F83" s="229">
        <v>3.3521910000000004</v>
      </c>
      <c r="G83" s="2"/>
      <c r="H83" s="262"/>
      <c r="I83" s="262"/>
      <c r="J83" s="262"/>
    </row>
    <row r="84" spans="1:10" ht="17.149999999999999" customHeight="1" x14ac:dyDescent="0.3">
      <c r="A84" s="269">
        <v>35309</v>
      </c>
      <c r="B84" s="244">
        <v>1.3191839999999999</v>
      </c>
      <c r="C84" s="244">
        <v>2.2602030000000002</v>
      </c>
      <c r="D84" s="263">
        <v>6.4400000000000004E-4</v>
      </c>
      <c r="E84" s="263"/>
      <c r="F84" s="229">
        <v>3.580031</v>
      </c>
      <c r="G84" s="2"/>
      <c r="H84" s="262"/>
      <c r="I84" s="262"/>
      <c r="J84" s="262"/>
    </row>
    <row r="85" spans="1:10" ht="13" x14ac:dyDescent="0.3">
      <c r="A85" s="269">
        <v>35339</v>
      </c>
      <c r="B85" s="244">
        <v>2.9624169999999999</v>
      </c>
      <c r="C85" s="244">
        <v>1.7487699999999999</v>
      </c>
      <c r="D85" s="263">
        <v>5.1970000000000002E-3</v>
      </c>
      <c r="E85" s="263"/>
      <c r="F85" s="229">
        <v>4.7163839999999997</v>
      </c>
      <c r="G85" s="2"/>
      <c r="H85" s="262"/>
      <c r="I85" s="262"/>
      <c r="J85" s="262"/>
    </row>
    <row r="86" spans="1:10" ht="17.149999999999999" customHeight="1" x14ac:dyDescent="0.3">
      <c r="A86" s="269">
        <v>35370</v>
      </c>
      <c r="B86" s="244">
        <v>2.9185490000000001</v>
      </c>
      <c r="C86" s="244">
        <v>1.2832570000000001</v>
      </c>
      <c r="D86" s="263">
        <v>7.7993000000000007E-2</v>
      </c>
      <c r="E86" s="263"/>
      <c r="F86" s="229">
        <v>4.2797990000000006</v>
      </c>
      <c r="G86" s="2"/>
      <c r="H86" s="262"/>
      <c r="I86" s="262"/>
      <c r="J86" s="262"/>
    </row>
    <row r="87" spans="1:10" ht="17.149999999999999" customHeight="1" x14ac:dyDescent="0.3">
      <c r="A87" s="269">
        <v>35400</v>
      </c>
      <c r="B87" s="244">
        <v>2.7856480000000001</v>
      </c>
      <c r="C87" s="244">
        <v>1.3706309999999999</v>
      </c>
      <c r="D87" s="263">
        <v>2.1499999999999999E-4</v>
      </c>
      <c r="E87" s="263"/>
      <c r="F87" s="229">
        <v>4.1564940000000004</v>
      </c>
      <c r="G87" s="2"/>
      <c r="H87" s="262"/>
      <c r="I87" s="262"/>
      <c r="J87" s="262"/>
    </row>
    <row r="88" spans="1:10" ht="17.149999999999999" customHeight="1" x14ac:dyDescent="0.3">
      <c r="A88" s="270">
        <v>35431</v>
      </c>
      <c r="B88" s="244">
        <v>2.3321580000000002</v>
      </c>
      <c r="C88" s="244">
        <v>2.3035139999999998</v>
      </c>
      <c r="D88" s="263">
        <v>0</v>
      </c>
      <c r="E88" s="263"/>
      <c r="F88" s="229">
        <v>4.6356719999999996</v>
      </c>
      <c r="G88" s="2"/>
      <c r="H88" s="262"/>
      <c r="I88" s="262"/>
      <c r="J88" s="262"/>
    </row>
    <row r="89" spans="1:10" ht="17.149999999999999" customHeight="1" x14ac:dyDescent="0.3">
      <c r="A89" s="269">
        <v>35462</v>
      </c>
      <c r="B89" s="244">
        <v>1.8533170000000001</v>
      </c>
      <c r="C89" s="244">
        <v>1.795172</v>
      </c>
      <c r="D89" s="263">
        <v>0.13259699999999999</v>
      </c>
      <c r="E89" s="263"/>
      <c r="F89" s="229">
        <v>3.7810860000000002</v>
      </c>
      <c r="G89" s="2"/>
      <c r="H89" s="262"/>
      <c r="I89" s="262"/>
      <c r="J89" s="262"/>
    </row>
    <row r="90" spans="1:10" ht="17.149999999999999" customHeight="1" x14ac:dyDescent="0.3">
      <c r="A90" s="269">
        <v>35490</v>
      </c>
      <c r="B90" s="244">
        <v>1.3719619999999999</v>
      </c>
      <c r="C90" s="244">
        <v>2.6385040000000002</v>
      </c>
      <c r="D90" s="263">
        <v>0.36962499999999998</v>
      </c>
      <c r="E90" s="263"/>
      <c r="F90" s="229">
        <v>4.3800910000000002</v>
      </c>
      <c r="G90" s="2"/>
      <c r="H90" s="262"/>
      <c r="I90" s="262"/>
      <c r="J90" s="262"/>
    </row>
    <row r="91" spans="1:10" ht="17.149999999999999" customHeight="1" x14ac:dyDescent="0.3">
      <c r="A91" s="269">
        <v>35521</v>
      </c>
      <c r="B91" s="244">
        <v>2.1110669999999998</v>
      </c>
      <c r="C91" s="244">
        <v>2.2074229999999999</v>
      </c>
      <c r="D91" s="263">
        <v>1.0534999999999999E-2</v>
      </c>
      <c r="E91" s="263"/>
      <c r="F91" s="229">
        <v>4.3290249999999997</v>
      </c>
      <c r="G91" s="2"/>
      <c r="H91" s="262"/>
      <c r="I91" s="262"/>
      <c r="J91" s="262"/>
    </row>
    <row r="92" spans="1:10" ht="17.149999999999999" customHeight="1" x14ac:dyDescent="0.3">
      <c r="A92" s="269">
        <v>35551</v>
      </c>
      <c r="B92" s="244">
        <v>2.860382</v>
      </c>
      <c r="C92" s="244">
        <v>1.524</v>
      </c>
      <c r="D92" s="263">
        <v>8.8705000000000006E-2</v>
      </c>
      <c r="E92" s="263"/>
      <c r="F92" s="229">
        <v>4.4730869999999996</v>
      </c>
      <c r="G92" s="2"/>
      <c r="H92" s="262"/>
      <c r="I92" s="262"/>
      <c r="J92" s="262"/>
    </row>
    <row r="93" spans="1:10" ht="17.149999999999999" customHeight="1" x14ac:dyDescent="0.3">
      <c r="A93" s="269">
        <v>35582</v>
      </c>
      <c r="B93" s="244">
        <v>3.2882539999999998</v>
      </c>
      <c r="C93" s="244">
        <v>2.4959989999999999</v>
      </c>
      <c r="D93" s="263">
        <v>0.12194199999999999</v>
      </c>
      <c r="E93" s="263"/>
      <c r="F93" s="229">
        <v>5.9061950000000003</v>
      </c>
      <c r="G93" s="2"/>
      <c r="H93" s="262"/>
      <c r="I93" s="262"/>
      <c r="J93" s="262"/>
    </row>
    <row r="94" spans="1:10" ht="17.149999999999999" customHeight="1" x14ac:dyDescent="0.3">
      <c r="A94" s="269">
        <v>35612</v>
      </c>
      <c r="B94" s="244">
        <v>2.8427169999999999</v>
      </c>
      <c r="C94" s="244">
        <v>1.904444</v>
      </c>
      <c r="D94" s="263">
        <v>3.8975000000000003E-2</v>
      </c>
      <c r="E94" s="263"/>
      <c r="F94" s="229">
        <v>4.7861359999999999</v>
      </c>
      <c r="G94" s="2"/>
      <c r="H94" s="262"/>
      <c r="I94" s="262"/>
      <c r="J94" s="262"/>
    </row>
    <row r="95" spans="1:10" ht="17.149999999999999" customHeight="1" x14ac:dyDescent="0.3">
      <c r="A95" s="269">
        <v>35643</v>
      </c>
      <c r="B95" s="244">
        <v>3.023107</v>
      </c>
      <c r="C95" s="244">
        <v>3.229152</v>
      </c>
      <c r="D95" s="263">
        <v>8.5105E-2</v>
      </c>
      <c r="E95" s="263"/>
      <c r="F95" s="229">
        <v>6.337364</v>
      </c>
      <c r="G95" s="2"/>
      <c r="H95" s="262"/>
      <c r="I95" s="262"/>
      <c r="J95" s="262"/>
    </row>
    <row r="96" spans="1:10" ht="17.149999999999999" customHeight="1" x14ac:dyDescent="0.3">
      <c r="A96" s="269">
        <v>35674</v>
      </c>
      <c r="B96" s="244">
        <v>3.0927500000000001</v>
      </c>
      <c r="C96" s="244">
        <v>2.1831149999999999</v>
      </c>
      <c r="D96" s="263">
        <v>0.115353</v>
      </c>
      <c r="E96" s="263"/>
      <c r="F96" s="229">
        <v>5.3912180000000003</v>
      </c>
      <c r="G96" s="2"/>
      <c r="H96" s="262"/>
      <c r="I96" s="262"/>
      <c r="J96" s="262"/>
    </row>
    <row r="97" spans="1:10" ht="17.149999999999999" customHeight="1" x14ac:dyDescent="0.3">
      <c r="A97" s="269">
        <v>35704</v>
      </c>
      <c r="B97" s="244">
        <v>2.6720250000000001</v>
      </c>
      <c r="C97" s="244">
        <v>2.27434</v>
      </c>
      <c r="D97" s="263">
        <v>5.3164000000000003E-2</v>
      </c>
      <c r="E97" s="263"/>
      <c r="F97" s="229">
        <v>4.9995290000000008</v>
      </c>
      <c r="G97" s="2"/>
      <c r="H97" s="262"/>
      <c r="I97" s="262"/>
      <c r="J97" s="262"/>
    </row>
    <row r="98" spans="1:10" ht="17.149999999999999" customHeight="1" x14ac:dyDescent="0.3">
      <c r="A98" s="269">
        <v>35735</v>
      </c>
      <c r="B98" s="244">
        <v>2.648733</v>
      </c>
      <c r="C98" s="244">
        <v>2.1106530000000001</v>
      </c>
      <c r="D98" s="263">
        <v>1.1619000000000001E-2</v>
      </c>
      <c r="E98" s="263"/>
      <c r="F98" s="229">
        <v>4.7710050000000006</v>
      </c>
      <c r="G98" s="2"/>
      <c r="H98" s="262"/>
      <c r="I98" s="262"/>
      <c r="J98" s="262"/>
    </row>
    <row r="99" spans="1:10" ht="17.149999999999999" customHeight="1" x14ac:dyDescent="0.3">
      <c r="A99" s="269">
        <v>35765</v>
      </c>
      <c r="B99" s="244">
        <v>3.611167</v>
      </c>
      <c r="C99" s="244">
        <v>2.3303829999999999</v>
      </c>
      <c r="D99" s="263">
        <v>1.3435000000000001E-2</v>
      </c>
      <c r="E99" s="263"/>
      <c r="F99" s="229">
        <v>5.9549849999999998</v>
      </c>
      <c r="G99" s="2"/>
      <c r="H99" s="262"/>
      <c r="I99" s="262"/>
      <c r="J99" s="262"/>
    </row>
    <row r="100" spans="1:10" ht="17.149999999999999" customHeight="1" x14ac:dyDescent="0.3">
      <c r="A100" s="270">
        <v>35796</v>
      </c>
      <c r="B100" s="244">
        <v>0</v>
      </c>
      <c r="C100" s="244">
        <v>2.9831110000000001</v>
      </c>
      <c r="D100" s="263">
        <v>1.0980999999999999E-2</v>
      </c>
      <c r="E100" s="263"/>
      <c r="F100" s="229">
        <v>2.9940920000000002</v>
      </c>
      <c r="G100" s="2"/>
      <c r="H100" s="262"/>
      <c r="I100" s="262"/>
      <c r="J100" s="262"/>
    </row>
    <row r="101" spans="1:10" ht="17.149999999999999" customHeight="1" x14ac:dyDescent="0.3">
      <c r="A101" s="269">
        <v>35827</v>
      </c>
      <c r="B101" s="244">
        <v>3.8884878999999999</v>
      </c>
      <c r="C101" s="244">
        <v>2.2330739999999998</v>
      </c>
      <c r="D101" s="263">
        <v>4.9899999999999999E-4</v>
      </c>
      <c r="E101" s="263"/>
      <c r="F101" s="229">
        <v>6.1220608999999993</v>
      </c>
      <c r="G101" s="2"/>
      <c r="H101" s="262"/>
      <c r="I101" s="262"/>
      <c r="J101" s="262"/>
    </row>
    <row r="102" spans="1:10" ht="17.149999999999999" customHeight="1" x14ac:dyDescent="0.3">
      <c r="A102" s="269">
        <v>35855</v>
      </c>
      <c r="B102" s="244">
        <v>3.6237360000000001</v>
      </c>
      <c r="C102" s="244">
        <v>1.8094889999999999</v>
      </c>
      <c r="D102" s="263">
        <v>0</v>
      </c>
      <c r="E102" s="263"/>
      <c r="F102" s="229">
        <v>5.4332250000000002</v>
      </c>
      <c r="G102" s="2"/>
      <c r="H102" s="262"/>
      <c r="I102" s="262"/>
      <c r="J102" s="262"/>
    </row>
    <row r="103" spans="1:10" ht="17.149999999999999" customHeight="1" x14ac:dyDescent="0.3">
      <c r="A103" s="269">
        <v>35886</v>
      </c>
      <c r="B103" s="244">
        <v>2.7319840000000002</v>
      </c>
      <c r="C103" s="244">
        <v>2.6083910000000001</v>
      </c>
      <c r="D103" s="263">
        <v>5.1934000000000001E-2</v>
      </c>
      <c r="E103" s="263"/>
      <c r="F103" s="229">
        <v>5.3923090000000009</v>
      </c>
      <c r="G103" s="2"/>
      <c r="H103" s="262"/>
      <c r="I103" s="262"/>
      <c r="J103" s="262"/>
    </row>
    <row r="104" spans="1:10" ht="17.149999999999999" customHeight="1" x14ac:dyDescent="0.3">
      <c r="A104" s="269">
        <v>35916</v>
      </c>
      <c r="B104" s="244">
        <v>3.7742360000000001</v>
      </c>
      <c r="C104" s="244">
        <v>1.3566309999999999</v>
      </c>
      <c r="D104" s="263">
        <v>1.1285999999999999E-2</v>
      </c>
      <c r="E104" s="263"/>
      <c r="F104" s="229">
        <v>5.1421530000000004</v>
      </c>
      <c r="G104" s="2"/>
      <c r="H104" s="262"/>
      <c r="I104" s="262"/>
      <c r="J104" s="262"/>
    </row>
    <row r="105" spans="1:10" ht="17.149999999999999" customHeight="1" x14ac:dyDescent="0.3">
      <c r="A105" s="269">
        <v>35947</v>
      </c>
      <c r="B105" s="244">
        <v>3.4272230000000001</v>
      </c>
      <c r="C105" s="244">
        <v>2.4313549999999999</v>
      </c>
      <c r="D105" s="263">
        <v>1.1689999999999999E-3</v>
      </c>
      <c r="E105" s="263"/>
      <c r="F105" s="229">
        <v>5.8597470000000005</v>
      </c>
      <c r="G105" s="2"/>
      <c r="H105" s="262"/>
      <c r="I105" s="262"/>
      <c r="J105" s="262"/>
    </row>
    <row r="106" spans="1:10" ht="17.149999999999999" customHeight="1" x14ac:dyDescent="0.3">
      <c r="A106" s="269">
        <v>35977</v>
      </c>
      <c r="B106" s="244">
        <v>3.4831279999999998</v>
      </c>
      <c r="C106" s="244">
        <v>1.795415</v>
      </c>
      <c r="D106" s="263">
        <v>2.9319999999999999E-2</v>
      </c>
      <c r="E106" s="263"/>
      <c r="F106" s="229">
        <v>5.3078629999999993</v>
      </c>
      <c r="G106" s="2"/>
      <c r="H106" s="262"/>
      <c r="I106" s="262"/>
      <c r="J106" s="262"/>
    </row>
    <row r="107" spans="1:10" ht="17.149999999999999" customHeight="1" x14ac:dyDescent="0.3">
      <c r="A107" s="269">
        <v>36008</v>
      </c>
      <c r="B107" s="244">
        <v>3.5043820000000001</v>
      </c>
      <c r="C107" s="244">
        <v>1.857497</v>
      </c>
      <c r="D107" s="263">
        <v>0</v>
      </c>
      <c r="E107" s="263"/>
      <c r="F107" s="229">
        <v>5.3618790000000001</v>
      </c>
      <c r="G107" s="2"/>
      <c r="H107" s="262"/>
      <c r="I107" s="262"/>
      <c r="J107" s="262"/>
    </row>
    <row r="108" spans="1:10" ht="17.149999999999999" customHeight="1" x14ac:dyDescent="0.3">
      <c r="A108" s="269">
        <v>36039</v>
      </c>
      <c r="B108" s="244">
        <v>3.3128989999999998</v>
      </c>
      <c r="C108" s="244">
        <v>1.6911799999999999</v>
      </c>
      <c r="D108" s="263">
        <v>0</v>
      </c>
      <c r="E108" s="263"/>
      <c r="F108" s="229">
        <v>5.0040789999999999</v>
      </c>
      <c r="G108" s="2"/>
      <c r="H108" s="262"/>
      <c r="I108" s="262"/>
      <c r="J108" s="262"/>
    </row>
    <row r="109" spans="1:10" ht="17.149999999999999" customHeight="1" x14ac:dyDescent="0.3">
      <c r="A109" s="269">
        <v>36069</v>
      </c>
      <c r="B109" s="244">
        <v>3.309345</v>
      </c>
      <c r="C109" s="244">
        <v>2.3283809999999998</v>
      </c>
      <c r="D109" s="263">
        <v>0</v>
      </c>
      <c r="E109" s="263"/>
      <c r="F109" s="229">
        <v>5.6377259999999998</v>
      </c>
      <c r="G109" s="2"/>
      <c r="H109" s="262"/>
      <c r="I109" s="262"/>
      <c r="J109" s="262"/>
    </row>
    <row r="110" spans="1:10" ht="17.149999999999999" customHeight="1" x14ac:dyDescent="0.3">
      <c r="A110" s="269">
        <v>36100</v>
      </c>
      <c r="B110" s="244">
        <v>4.3763319999999997</v>
      </c>
      <c r="C110" s="244">
        <v>1.4170130000000001</v>
      </c>
      <c r="D110" s="263">
        <v>0</v>
      </c>
      <c r="E110" s="263"/>
      <c r="F110" s="229">
        <v>5.7933449999999995</v>
      </c>
      <c r="G110" s="2"/>
      <c r="H110" s="262"/>
      <c r="I110" s="262"/>
      <c r="J110" s="262"/>
    </row>
    <row r="111" spans="1:10" ht="17.149999999999999" customHeight="1" x14ac:dyDescent="0.3">
      <c r="A111" s="269">
        <v>36130</v>
      </c>
      <c r="B111" s="244">
        <v>4.548419</v>
      </c>
      <c r="C111" s="244">
        <v>1.492577</v>
      </c>
      <c r="D111" s="263">
        <v>1.485E-3</v>
      </c>
      <c r="E111" s="263"/>
      <c r="F111" s="229">
        <v>6.0424809999999995</v>
      </c>
      <c r="G111" s="2"/>
      <c r="H111" s="262"/>
      <c r="I111" s="262"/>
      <c r="J111" s="262"/>
    </row>
    <row r="112" spans="1:10" ht="17.149999999999999" customHeight="1" x14ac:dyDescent="0.3">
      <c r="A112" s="270">
        <v>36161</v>
      </c>
      <c r="B112" s="244">
        <v>2.7000519999999999</v>
      </c>
      <c r="C112" s="244">
        <v>0.78098900000000004</v>
      </c>
      <c r="D112" s="263">
        <v>0</v>
      </c>
      <c r="E112" s="263"/>
      <c r="F112" s="229">
        <v>3.4810409999999998</v>
      </c>
      <c r="G112" s="2"/>
      <c r="H112" s="262"/>
      <c r="I112" s="262"/>
      <c r="J112" s="262"/>
    </row>
    <row r="113" spans="1:10" ht="17.149999999999999" customHeight="1" x14ac:dyDescent="0.3">
      <c r="A113" s="269">
        <v>36192</v>
      </c>
      <c r="B113" s="244">
        <v>2.905535</v>
      </c>
      <c r="C113" s="244">
        <v>0.578372</v>
      </c>
      <c r="D113" s="263">
        <v>2.4622000000000002E-2</v>
      </c>
      <c r="E113" s="263"/>
      <c r="F113" s="229">
        <v>3.5085289999999998</v>
      </c>
      <c r="G113" s="2"/>
      <c r="H113" s="262"/>
      <c r="I113" s="262"/>
      <c r="J113" s="262"/>
    </row>
    <row r="114" spans="1:10" ht="17.149999999999999" customHeight="1" x14ac:dyDescent="0.3">
      <c r="A114" s="269">
        <v>36220</v>
      </c>
      <c r="B114" s="244">
        <v>2.6192630000000001</v>
      </c>
      <c r="C114" s="244">
        <v>1.104277</v>
      </c>
      <c r="D114" s="263">
        <v>4.9043999999999997E-2</v>
      </c>
      <c r="E114" s="263"/>
      <c r="F114" s="229">
        <v>3.7725840000000002</v>
      </c>
      <c r="G114" s="2"/>
      <c r="H114" s="262"/>
      <c r="I114" s="262"/>
      <c r="J114" s="262"/>
    </row>
    <row r="115" spans="1:10" ht="17.149999999999999" customHeight="1" x14ac:dyDescent="0.3">
      <c r="A115" s="269">
        <v>36251</v>
      </c>
      <c r="B115" s="244">
        <v>2.942787</v>
      </c>
      <c r="C115" s="244">
        <v>0.80048200000000003</v>
      </c>
      <c r="D115" s="263">
        <v>3.109E-2</v>
      </c>
      <c r="E115" s="263"/>
      <c r="F115" s="229">
        <v>3.774359</v>
      </c>
      <c r="G115" s="2"/>
      <c r="H115" s="262"/>
      <c r="I115" s="262"/>
      <c r="J115" s="262"/>
    </row>
    <row r="116" spans="1:10" ht="17.149999999999999" customHeight="1" x14ac:dyDescent="0.3">
      <c r="A116" s="269">
        <v>36281</v>
      </c>
      <c r="B116" s="244">
        <v>1.395856</v>
      </c>
      <c r="C116" s="244">
        <v>0.494336</v>
      </c>
      <c r="D116" s="263">
        <v>2.81E-4</v>
      </c>
      <c r="E116" s="263"/>
      <c r="F116" s="229">
        <v>1.8904730000000001</v>
      </c>
      <c r="G116" s="2"/>
      <c r="H116" s="262"/>
      <c r="I116" s="262"/>
      <c r="J116" s="262"/>
    </row>
    <row r="117" spans="1:10" ht="17.149999999999999" customHeight="1" x14ac:dyDescent="0.3">
      <c r="A117" s="269">
        <v>36312</v>
      </c>
      <c r="B117" s="244">
        <v>1.1902600000000001</v>
      </c>
      <c r="C117" s="244">
        <v>0.76983299999999999</v>
      </c>
      <c r="D117" s="263">
        <v>0</v>
      </c>
      <c r="E117" s="263"/>
      <c r="F117" s="229">
        <v>1.9600930000000001</v>
      </c>
      <c r="G117" s="2"/>
      <c r="H117" s="262"/>
      <c r="I117" s="262"/>
      <c r="J117" s="262"/>
    </row>
    <row r="118" spans="1:10" ht="17.149999999999999" customHeight="1" x14ac:dyDescent="0.3">
      <c r="A118" s="269">
        <v>36342</v>
      </c>
      <c r="B118" s="244">
        <v>2.6154920000000002</v>
      </c>
      <c r="C118" s="244">
        <v>1.0435779999999999</v>
      </c>
      <c r="D118" s="263">
        <v>0.61061600000000005</v>
      </c>
      <c r="E118" s="263"/>
      <c r="F118" s="229">
        <v>4.2696860000000001</v>
      </c>
      <c r="G118" s="2"/>
      <c r="H118" s="262"/>
      <c r="I118" s="262"/>
      <c r="J118" s="262"/>
    </row>
    <row r="119" spans="1:10" ht="17.149999999999999" customHeight="1" x14ac:dyDescent="0.3">
      <c r="A119" s="269">
        <v>36373</v>
      </c>
      <c r="B119" s="244">
        <v>5.2946330000000001</v>
      </c>
      <c r="C119" s="244">
        <v>2.2325719999999998</v>
      </c>
      <c r="D119" s="263">
        <v>0.931419</v>
      </c>
      <c r="E119" s="263"/>
      <c r="F119" s="229">
        <v>8.4586240000000004</v>
      </c>
      <c r="G119" s="2"/>
      <c r="H119" s="262"/>
      <c r="I119" s="262"/>
      <c r="J119" s="262"/>
    </row>
    <row r="120" spans="1:10" ht="17.149999999999999" customHeight="1" x14ac:dyDescent="0.3">
      <c r="A120" s="269">
        <v>36404</v>
      </c>
      <c r="B120" s="244">
        <v>2.5558999999999998</v>
      </c>
      <c r="C120" s="244">
        <v>0.87973599999999996</v>
      </c>
      <c r="D120" s="263">
        <v>0.26719700000000002</v>
      </c>
      <c r="E120" s="263"/>
      <c r="F120" s="229">
        <v>3.7028329999999996</v>
      </c>
      <c r="G120" s="2"/>
      <c r="H120" s="262"/>
      <c r="I120" s="262"/>
      <c r="J120" s="262"/>
    </row>
    <row r="121" spans="1:10" ht="17.149999999999999" customHeight="1" x14ac:dyDescent="0.3">
      <c r="A121" s="269">
        <v>36434</v>
      </c>
      <c r="B121" s="244">
        <v>3.506926</v>
      </c>
      <c r="C121" s="244">
        <v>0.86302800000000002</v>
      </c>
      <c r="D121" s="263">
        <v>8.1128000000000006E-2</v>
      </c>
      <c r="E121" s="263"/>
      <c r="F121" s="229">
        <v>4.4510820000000004</v>
      </c>
      <c r="G121" s="2"/>
      <c r="H121" s="262"/>
      <c r="I121" s="262"/>
      <c r="J121" s="262"/>
    </row>
    <row r="122" spans="1:10" ht="17.149999999999999" customHeight="1" x14ac:dyDescent="0.3">
      <c r="A122" s="269">
        <v>36465</v>
      </c>
      <c r="B122" s="244">
        <v>2.7625540000000002</v>
      </c>
      <c r="C122" s="244">
        <v>1.424947</v>
      </c>
      <c r="D122" s="263">
        <v>0.24157600000000001</v>
      </c>
      <c r="E122" s="263"/>
      <c r="F122" s="229">
        <v>4.4290769999999995</v>
      </c>
      <c r="G122" s="2"/>
      <c r="H122" s="262"/>
      <c r="I122" s="262"/>
      <c r="J122" s="262"/>
    </row>
    <row r="123" spans="1:10" ht="17.149999999999999" customHeight="1" x14ac:dyDescent="0.3">
      <c r="A123" s="269">
        <v>36495</v>
      </c>
      <c r="B123" s="244">
        <v>4.2297750000000001</v>
      </c>
      <c r="C123" s="244">
        <v>1.6779440000000001</v>
      </c>
      <c r="D123" s="263">
        <v>0.21060000000000001</v>
      </c>
      <c r="E123" s="263"/>
      <c r="F123" s="229">
        <v>6.1183190000000005</v>
      </c>
      <c r="G123" s="2"/>
      <c r="H123" s="262"/>
      <c r="I123" s="262"/>
      <c r="J123" s="262"/>
    </row>
    <row r="124" spans="1:10" ht="17.149999999999999" customHeight="1" x14ac:dyDescent="0.3">
      <c r="A124" s="270">
        <v>36526</v>
      </c>
      <c r="B124" s="244">
        <v>3.50196</v>
      </c>
      <c r="C124" s="244">
        <v>0.78037299999999998</v>
      </c>
      <c r="D124" s="263">
        <v>8.8187000000000001E-2</v>
      </c>
      <c r="E124" s="263"/>
      <c r="F124" s="229">
        <v>4.37052</v>
      </c>
      <c r="G124" s="2"/>
      <c r="H124" s="262"/>
      <c r="I124" s="262"/>
      <c r="J124" s="262"/>
    </row>
    <row r="125" spans="1:10" ht="17.149999999999999" customHeight="1" x14ac:dyDescent="0.3">
      <c r="A125" s="269">
        <v>36557</v>
      </c>
      <c r="B125" s="244">
        <v>3.5263879999999999</v>
      </c>
      <c r="C125" s="244">
        <v>1.652668</v>
      </c>
      <c r="D125" s="263">
        <v>2.9225000000000001E-2</v>
      </c>
      <c r="E125" s="263"/>
      <c r="F125" s="229">
        <v>5.2082809999999995</v>
      </c>
      <c r="G125" s="2"/>
      <c r="H125" s="262"/>
      <c r="I125" s="262"/>
      <c r="J125" s="262"/>
    </row>
    <row r="126" spans="1:10" ht="17.149999999999999" customHeight="1" x14ac:dyDescent="0.3">
      <c r="A126" s="269">
        <v>36586</v>
      </c>
      <c r="B126" s="244">
        <v>3.5214240000000001</v>
      </c>
      <c r="C126" s="244">
        <v>1.6127750000000001</v>
      </c>
      <c r="D126" s="263">
        <v>5.757E-3</v>
      </c>
      <c r="E126" s="263"/>
      <c r="F126" s="229">
        <v>5.1399559999999997</v>
      </c>
      <c r="G126" s="2"/>
      <c r="H126" s="262"/>
      <c r="I126" s="262"/>
      <c r="J126" s="262"/>
    </row>
    <row r="127" spans="1:10" ht="17.149999999999999" customHeight="1" x14ac:dyDescent="0.3">
      <c r="A127" s="269">
        <v>36617</v>
      </c>
      <c r="B127" s="244">
        <v>4.1970869999999998</v>
      </c>
      <c r="C127" s="244">
        <v>0.764903</v>
      </c>
      <c r="D127" s="263">
        <v>0</v>
      </c>
      <c r="E127" s="263"/>
      <c r="F127" s="229">
        <v>4.9619900000000001</v>
      </c>
      <c r="G127" s="2"/>
      <c r="H127" s="262"/>
      <c r="I127" s="262"/>
      <c r="J127" s="262"/>
    </row>
    <row r="128" spans="1:10" ht="17.149999999999999" customHeight="1" x14ac:dyDescent="0.3">
      <c r="A128" s="269">
        <v>36647</v>
      </c>
      <c r="B128" s="244">
        <v>5.17084309</v>
      </c>
      <c r="C128" s="244">
        <v>1.0745531499999998</v>
      </c>
      <c r="D128" s="263">
        <v>2.1999999999999999E-2</v>
      </c>
      <c r="E128" s="263"/>
      <c r="F128" s="229">
        <v>6.2673962400000001</v>
      </c>
      <c r="G128" s="2"/>
      <c r="H128" s="262"/>
      <c r="I128" s="262"/>
      <c r="J128" s="262"/>
    </row>
    <row r="129" spans="1:10" ht="17.149999999999999" customHeight="1" x14ac:dyDescent="0.3">
      <c r="A129" s="269">
        <v>36678</v>
      </c>
      <c r="B129" s="244">
        <v>2.833653</v>
      </c>
      <c r="C129" s="244">
        <v>2.8487990000000001</v>
      </c>
      <c r="D129" s="263">
        <v>0.12517400000000001</v>
      </c>
      <c r="E129" s="263"/>
      <c r="F129" s="229">
        <v>5.807626</v>
      </c>
      <c r="G129" s="2"/>
      <c r="H129" s="262"/>
      <c r="I129" s="262"/>
      <c r="J129" s="262"/>
    </row>
    <row r="130" spans="1:10" ht="17.149999999999999" customHeight="1" x14ac:dyDescent="0.3">
      <c r="A130" s="269">
        <v>36708</v>
      </c>
      <c r="B130" s="244">
        <v>2.405475</v>
      </c>
      <c r="C130" s="244">
        <v>2.670309</v>
      </c>
      <c r="D130" s="263">
        <v>0</v>
      </c>
      <c r="E130" s="263"/>
      <c r="F130" s="229">
        <v>5.0757840000000005</v>
      </c>
      <c r="G130" s="2"/>
      <c r="H130" s="262"/>
      <c r="I130" s="262"/>
      <c r="J130" s="262"/>
    </row>
    <row r="131" spans="1:10" ht="17.149999999999999" customHeight="1" x14ac:dyDescent="0.3">
      <c r="A131" s="269">
        <v>36739</v>
      </c>
      <c r="B131" s="244">
        <v>3.1680299999999999</v>
      </c>
      <c r="C131" s="244">
        <v>3.017293</v>
      </c>
      <c r="D131" s="263">
        <v>1.219795</v>
      </c>
      <c r="E131" s="263"/>
      <c r="F131" s="229">
        <v>7.4051179999999999</v>
      </c>
      <c r="G131" s="2"/>
      <c r="H131" s="262"/>
      <c r="I131" s="262"/>
      <c r="J131" s="262"/>
    </row>
    <row r="132" spans="1:10" ht="17.149999999999999" customHeight="1" x14ac:dyDescent="0.3">
      <c r="A132" s="269">
        <v>36770</v>
      </c>
      <c r="B132" s="244">
        <v>6.1311159999999996</v>
      </c>
      <c r="C132" s="244">
        <v>3.1402429999999999</v>
      </c>
      <c r="D132" s="263">
        <v>0</v>
      </c>
      <c r="E132" s="263"/>
      <c r="F132" s="229">
        <v>9.2713590000000003</v>
      </c>
      <c r="G132" s="2"/>
      <c r="H132" s="262"/>
      <c r="I132" s="262"/>
      <c r="J132" s="262"/>
    </row>
    <row r="133" spans="1:10" ht="17.149999999999999" customHeight="1" x14ac:dyDescent="0.3">
      <c r="A133" s="269">
        <v>36800</v>
      </c>
      <c r="B133" s="244">
        <v>4.9789859999999999</v>
      </c>
      <c r="C133" s="244">
        <v>3.7242609999999998</v>
      </c>
      <c r="D133" s="263">
        <v>9.9799999999999993E-3</v>
      </c>
      <c r="E133" s="263"/>
      <c r="F133" s="229">
        <v>8.7132269999999998</v>
      </c>
      <c r="G133" s="2"/>
      <c r="H133" s="262"/>
      <c r="I133" s="262"/>
      <c r="J133" s="262"/>
    </row>
    <row r="134" spans="1:10" ht="17.149999999999999" customHeight="1" x14ac:dyDescent="0.3">
      <c r="A134" s="269">
        <v>36831</v>
      </c>
      <c r="B134" s="244">
        <v>5.8109989999999998</v>
      </c>
      <c r="C134" s="244">
        <v>3.111758</v>
      </c>
      <c r="D134" s="263">
        <v>2.2880000000000001E-2</v>
      </c>
      <c r="E134" s="263"/>
      <c r="F134" s="229">
        <v>8.9456369999999996</v>
      </c>
      <c r="G134" s="2"/>
      <c r="H134" s="262"/>
      <c r="I134" s="262"/>
      <c r="J134" s="262"/>
    </row>
    <row r="135" spans="1:10" ht="17.149999999999999" customHeight="1" x14ac:dyDescent="0.3">
      <c r="A135" s="269">
        <v>36861</v>
      </c>
      <c r="B135" s="244">
        <v>9.5919260000000008</v>
      </c>
      <c r="C135" s="244">
        <v>12.671764</v>
      </c>
      <c r="D135" s="263">
        <v>1.4189999999999999E-3</v>
      </c>
      <c r="E135" s="263"/>
      <c r="F135" s="229">
        <v>22.265109000000002</v>
      </c>
      <c r="G135" s="2"/>
      <c r="H135" s="262"/>
      <c r="I135" s="262"/>
      <c r="J135" s="262"/>
    </row>
    <row r="136" spans="1:10" ht="17.149999999999999" customHeight="1" x14ac:dyDescent="0.3">
      <c r="A136" s="270">
        <v>36892</v>
      </c>
      <c r="B136" s="244">
        <v>5.6205740000000004</v>
      </c>
      <c r="C136" s="244">
        <v>3.0711349999999999</v>
      </c>
      <c r="D136" s="263">
        <v>2.5020000000000001E-2</v>
      </c>
      <c r="E136" s="263"/>
      <c r="F136" s="229">
        <v>8.7167290000000008</v>
      </c>
      <c r="G136" s="2"/>
      <c r="H136" s="262"/>
      <c r="I136" s="262"/>
      <c r="J136" s="262"/>
    </row>
    <row r="137" spans="1:10" ht="17.149999999999999" customHeight="1" x14ac:dyDescent="0.3">
      <c r="A137" s="269">
        <v>36923</v>
      </c>
      <c r="B137" s="244">
        <v>6.6033790000000003</v>
      </c>
      <c r="C137" s="244">
        <v>4.808319</v>
      </c>
      <c r="D137" s="263">
        <v>8.3584000000000006E-2</v>
      </c>
      <c r="E137" s="263"/>
      <c r="F137" s="229">
        <v>11.495282</v>
      </c>
      <c r="G137" s="2"/>
      <c r="H137" s="262"/>
      <c r="I137" s="262"/>
      <c r="J137" s="262"/>
    </row>
    <row r="138" spans="1:10" ht="17.149999999999999" customHeight="1" x14ac:dyDescent="0.3">
      <c r="A138" s="269">
        <v>36951</v>
      </c>
      <c r="B138" s="244">
        <v>7.4708750000000004</v>
      </c>
      <c r="C138" s="244">
        <v>8.4219729999999995</v>
      </c>
      <c r="D138" s="263">
        <v>5.2846999999999998E-2</v>
      </c>
      <c r="E138" s="263"/>
      <c r="F138" s="229">
        <v>15.945695000000001</v>
      </c>
      <c r="G138" s="2"/>
      <c r="H138" s="262"/>
      <c r="I138" s="262"/>
      <c r="J138" s="262"/>
    </row>
    <row r="139" spans="1:10" ht="17.149999999999999" customHeight="1" x14ac:dyDescent="0.3">
      <c r="A139" s="269">
        <v>36982</v>
      </c>
      <c r="B139" s="244">
        <v>6.3051050000000002</v>
      </c>
      <c r="C139" s="244">
        <v>6.9240360000000001</v>
      </c>
      <c r="D139" s="263">
        <v>0</v>
      </c>
      <c r="E139" s="263"/>
      <c r="F139" s="229">
        <v>13.229141</v>
      </c>
      <c r="G139" s="2"/>
      <c r="H139" s="262"/>
      <c r="I139" s="262"/>
      <c r="J139" s="262"/>
    </row>
    <row r="140" spans="1:10" ht="17.149999999999999" customHeight="1" x14ac:dyDescent="0.3">
      <c r="A140" s="269">
        <v>37012</v>
      </c>
      <c r="B140" s="244">
        <v>6.0807120000000001</v>
      </c>
      <c r="C140" s="244">
        <v>5.371753</v>
      </c>
      <c r="D140" s="263">
        <v>10.030614999999999</v>
      </c>
      <c r="E140" s="263"/>
      <c r="F140" s="229">
        <v>21.483080000000001</v>
      </c>
      <c r="G140" s="2"/>
      <c r="H140" s="262"/>
      <c r="I140" s="262"/>
      <c r="J140" s="262"/>
    </row>
    <row r="141" spans="1:10" ht="17.149999999999999" customHeight="1" x14ac:dyDescent="0.3">
      <c r="A141" s="269">
        <v>37043</v>
      </c>
      <c r="B141" s="244">
        <v>7.0392409999999996</v>
      </c>
      <c r="C141" s="244">
        <v>9.2458989999999996</v>
      </c>
      <c r="D141" s="263">
        <v>0.81806800000000002</v>
      </c>
      <c r="E141" s="263"/>
      <c r="F141" s="229">
        <v>17.103207999999999</v>
      </c>
      <c r="G141" s="2"/>
      <c r="H141" s="262"/>
      <c r="I141" s="262"/>
      <c r="J141" s="262"/>
    </row>
    <row r="142" spans="1:10" ht="17.149999999999999" customHeight="1" x14ac:dyDescent="0.3">
      <c r="A142" s="269">
        <v>37073</v>
      </c>
      <c r="B142" s="244">
        <v>7.4479610000000003</v>
      </c>
      <c r="C142" s="244">
        <v>7.8316949999999999</v>
      </c>
      <c r="D142" s="263">
        <v>0</v>
      </c>
      <c r="E142" s="263"/>
      <c r="F142" s="229">
        <v>15.279655999999999</v>
      </c>
      <c r="G142" s="2"/>
      <c r="H142" s="262"/>
      <c r="I142" s="262"/>
      <c r="J142" s="262"/>
    </row>
    <row r="143" spans="1:10" ht="17.149999999999999" customHeight="1" x14ac:dyDescent="0.3">
      <c r="A143" s="269">
        <v>37104</v>
      </c>
      <c r="B143" s="244">
        <v>8.2241470000000003</v>
      </c>
      <c r="C143" s="244">
        <v>9.5034510000000001</v>
      </c>
      <c r="D143" s="263">
        <v>0</v>
      </c>
      <c r="E143" s="263"/>
      <c r="F143" s="229">
        <v>17.727598</v>
      </c>
      <c r="G143" s="2"/>
      <c r="H143" s="262"/>
      <c r="I143" s="262"/>
      <c r="J143" s="262"/>
    </row>
    <row r="144" spans="1:10" ht="17.149999999999999" customHeight="1" x14ac:dyDescent="0.3">
      <c r="A144" s="269">
        <v>37135</v>
      </c>
      <c r="B144" s="244">
        <v>6.1565789999999998</v>
      </c>
      <c r="C144" s="244">
        <v>8.0226740000000003</v>
      </c>
      <c r="D144" s="263">
        <v>7.1299999999999998E-4</v>
      </c>
      <c r="E144" s="263"/>
      <c r="F144" s="229">
        <v>14.179966</v>
      </c>
      <c r="G144" s="2"/>
      <c r="H144" s="262"/>
      <c r="I144" s="262"/>
      <c r="J144" s="262"/>
    </row>
    <row r="145" spans="1:10" ht="17.149999999999999" customHeight="1" x14ac:dyDescent="0.3">
      <c r="A145" s="269">
        <v>37165</v>
      </c>
      <c r="B145" s="244">
        <v>6.3622040000000002</v>
      </c>
      <c r="C145" s="244">
        <v>10.757922000000001</v>
      </c>
      <c r="D145" s="263">
        <v>7.1299999999999998E-4</v>
      </c>
      <c r="E145" s="263"/>
      <c r="F145" s="229">
        <v>17.120839</v>
      </c>
      <c r="G145" s="2"/>
      <c r="H145" s="262"/>
      <c r="I145" s="262"/>
      <c r="J145" s="262"/>
    </row>
    <row r="146" spans="1:10" ht="17.149999999999999" customHeight="1" x14ac:dyDescent="0.3">
      <c r="A146" s="269">
        <v>37196</v>
      </c>
      <c r="B146" s="244">
        <v>7.8007239999999998</v>
      </c>
      <c r="C146" s="244">
        <v>9.2596019999999992</v>
      </c>
      <c r="D146" s="263">
        <v>1.9316120000000001</v>
      </c>
      <c r="E146" s="263"/>
      <c r="F146" s="229">
        <v>18.991937999999998</v>
      </c>
      <c r="G146" s="2"/>
      <c r="H146" s="262"/>
      <c r="I146" s="262"/>
      <c r="J146" s="262"/>
    </row>
    <row r="147" spans="1:10" ht="17.149999999999999" customHeight="1" x14ac:dyDescent="0.3">
      <c r="A147" s="269">
        <v>37226</v>
      </c>
      <c r="B147" s="244">
        <v>8.3684729999999998</v>
      </c>
      <c r="C147" s="244">
        <v>8.1160139999999998</v>
      </c>
      <c r="D147" s="263">
        <v>2.0566999999999998E-2</v>
      </c>
      <c r="E147" s="263"/>
      <c r="F147" s="229">
        <v>16.505054000000001</v>
      </c>
      <c r="G147" s="2"/>
      <c r="H147" s="262"/>
      <c r="I147" s="262"/>
      <c r="J147" s="262"/>
    </row>
    <row r="148" spans="1:10" ht="17.149999999999999" customHeight="1" x14ac:dyDescent="0.3">
      <c r="A148" s="270">
        <v>37257</v>
      </c>
      <c r="B148" s="244">
        <v>6.5493769999999998</v>
      </c>
      <c r="C148" s="244">
        <v>6.9649780000000003</v>
      </c>
      <c r="D148" s="263">
        <v>4.2307999999999998E-2</v>
      </c>
      <c r="E148" s="263"/>
      <c r="F148" s="229">
        <v>13.556663</v>
      </c>
      <c r="G148" s="2"/>
      <c r="H148" s="262"/>
      <c r="I148" s="262"/>
      <c r="J148" s="262"/>
    </row>
    <row r="149" spans="1:10" ht="17.149999999999999" customHeight="1" x14ac:dyDescent="0.3">
      <c r="A149" s="269">
        <v>37288</v>
      </c>
      <c r="B149" s="244">
        <v>8.1449370000000005</v>
      </c>
      <c r="C149" s="244">
        <v>8.3009439999999994</v>
      </c>
      <c r="D149" s="263">
        <v>1.4920000000000001E-3</v>
      </c>
      <c r="E149" s="263"/>
      <c r="F149" s="229">
        <v>16.447372999999999</v>
      </c>
      <c r="G149" s="2"/>
      <c r="H149" s="262"/>
      <c r="I149" s="262"/>
      <c r="J149" s="262"/>
    </row>
    <row r="150" spans="1:10" ht="17.149999999999999" customHeight="1" x14ac:dyDescent="0.3">
      <c r="A150" s="269">
        <v>37316</v>
      </c>
      <c r="B150" s="244">
        <v>8.9225060000000003</v>
      </c>
      <c r="C150" s="244">
        <v>9.0206429999999997</v>
      </c>
      <c r="D150" s="263">
        <v>8.8699999999999994E-3</v>
      </c>
      <c r="E150" s="263"/>
      <c r="F150" s="229">
        <v>17.952019</v>
      </c>
      <c r="G150" s="2"/>
      <c r="H150" s="262"/>
      <c r="I150" s="262"/>
      <c r="J150" s="262"/>
    </row>
    <row r="151" spans="1:10" ht="17.149999999999999" customHeight="1" x14ac:dyDescent="0.3">
      <c r="A151" s="269">
        <v>37347</v>
      </c>
      <c r="B151" s="244">
        <v>7.336392</v>
      </c>
      <c r="C151" s="244">
        <v>6.7565229999999996</v>
      </c>
      <c r="D151" s="263">
        <v>2.4399999999999999E-4</v>
      </c>
      <c r="E151" s="263"/>
      <c r="F151" s="229">
        <v>14.093159</v>
      </c>
      <c r="G151" s="2"/>
      <c r="H151" s="262"/>
      <c r="I151" s="262"/>
      <c r="J151" s="262"/>
    </row>
    <row r="152" spans="1:10" ht="17.149999999999999" customHeight="1" x14ac:dyDescent="0.3">
      <c r="A152" s="269">
        <v>37377</v>
      </c>
      <c r="B152" s="244">
        <v>8.9385560000000002</v>
      </c>
      <c r="C152" s="244">
        <v>10.320144000000001</v>
      </c>
      <c r="D152" s="263">
        <v>0</v>
      </c>
      <c r="E152" s="263"/>
      <c r="F152" s="229">
        <v>19.258700000000001</v>
      </c>
      <c r="G152" s="2"/>
      <c r="H152" s="262"/>
      <c r="I152" s="262"/>
      <c r="J152" s="262"/>
    </row>
    <row r="153" spans="1:10" ht="17.149999999999999" customHeight="1" x14ac:dyDescent="0.3">
      <c r="A153" s="269">
        <v>37408</v>
      </c>
      <c r="B153" s="244">
        <v>7.918094</v>
      </c>
      <c r="C153" s="244">
        <v>9.7193240000000003</v>
      </c>
      <c r="D153" s="263">
        <v>1.7991E-2</v>
      </c>
      <c r="E153" s="263"/>
      <c r="F153" s="229">
        <v>17.655408999999999</v>
      </c>
      <c r="G153" s="2"/>
      <c r="H153" s="262"/>
      <c r="I153" s="262"/>
      <c r="J153" s="262"/>
    </row>
    <row r="154" spans="1:10" ht="17.149999999999999" customHeight="1" x14ac:dyDescent="0.3">
      <c r="A154" s="269">
        <v>37438</v>
      </c>
      <c r="B154" s="244">
        <v>8.957649</v>
      </c>
      <c r="C154" s="244">
        <v>7.2536440000000004</v>
      </c>
      <c r="D154" s="263">
        <v>4.4099999999999999E-4</v>
      </c>
      <c r="E154" s="263"/>
      <c r="F154" s="229">
        <v>16.211734</v>
      </c>
      <c r="G154" s="2"/>
      <c r="H154" s="262"/>
      <c r="I154" s="262"/>
      <c r="J154" s="262"/>
    </row>
    <row r="155" spans="1:10" ht="17.149999999999999" customHeight="1" x14ac:dyDescent="0.3">
      <c r="A155" s="269">
        <v>37469</v>
      </c>
      <c r="B155" s="244">
        <v>10.734208000000001</v>
      </c>
      <c r="C155" s="244">
        <v>7.8576639999999998</v>
      </c>
      <c r="D155" s="263">
        <v>0</v>
      </c>
      <c r="E155" s="263"/>
      <c r="F155" s="229">
        <v>18.591872000000002</v>
      </c>
      <c r="G155" s="2"/>
      <c r="H155" s="262"/>
      <c r="I155" s="262"/>
      <c r="J155" s="262"/>
    </row>
    <row r="156" spans="1:10" ht="17.149999999999999" customHeight="1" x14ac:dyDescent="0.3">
      <c r="A156" s="269">
        <v>37500</v>
      </c>
      <c r="B156" s="244">
        <v>7.5482069999999997</v>
      </c>
      <c r="C156" s="244">
        <v>10.384539999999999</v>
      </c>
      <c r="D156" s="263">
        <v>2.0999999999999999E-5</v>
      </c>
      <c r="E156" s="263"/>
      <c r="F156" s="229">
        <v>17.932767999999999</v>
      </c>
      <c r="G156" s="2"/>
      <c r="H156" s="262"/>
      <c r="I156" s="262"/>
      <c r="J156" s="262"/>
    </row>
    <row r="157" spans="1:10" ht="17.149999999999999" customHeight="1" x14ac:dyDescent="0.3">
      <c r="A157" s="269">
        <v>37530</v>
      </c>
      <c r="B157" s="244">
        <v>8.1054560000000002</v>
      </c>
      <c r="C157" s="244">
        <v>11.425108</v>
      </c>
      <c r="D157" s="263">
        <v>1.7991E-2</v>
      </c>
      <c r="E157" s="263"/>
      <c r="F157" s="229">
        <v>19.548555</v>
      </c>
      <c r="G157" s="2"/>
      <c r="H157" s="262"/>
      <c r="I157" s="262"/>
      <c r="J157" s="262"/>
    </row>
    <row r="158" spans="1:10" ht="17.149999999999999" customHeight="1" x14ac:dyDescent="0.3">
      <c r="A158" s="269">
        <v>37561</v>
      </c>
      <c r="B158" s="244">
        <v>9.6270779999999991</v>
      </c>
      <c r="C158" s="244">
        <v>13.366744000000001</v>
      </c>
      <c r="D158" s="263">
        <v>0</v>
      </c>
      <c r="E158" s="263"/>
      <c r="F158" s="229">
        <v>22.993822000000002</v>
      </c>
      <c r="G158" s="2"/>
      <c r="H158" s="262"/>
      <c r="I158" s="262"/>
      <c r="J158" s="262"/>
    </row>
    <row r="159" spans="1:10" ht="17.149999999999999" customHeight="1" x14ac:dyDescent="0.3">
      <c r="A159" s="269">
        <v>37591</v>
      </c>
      <c r="B159" s="244">
        <v>8.1556850000000001</v>
      </c>
      <c r="C159" s="244">
        <v>10.150617</v>
      </c>
      <c r="D159" s="263">
        <v>8.149E-3</v>
      </c>
      <c r="E159" s="263"/>
      <c r="F159" s="229">
        <v>18.314450999999998</v>
      </c>
      <c r="G159" s="2"/>
      <c r="H159" s="262"/>
      <c r="I159" s="262"/>
      <c r="J159" s="262"/>
    </row>
    <row r="160" spans="1:10" ht="17.149999999999999" customHeight="1" x14ac:dyDescent="0.3">
      <c r="A160" s="270">
        <v>37622</v>
      </c>
      <c r="B160" s="244">
        <v>7.5554249999999996</v>
      </c>
      <c r="C160" s="244">
        <v>7.111834</v>
      </c>
      <c r="D160" s="263">
        <v>0</v>
      </c>
      <c r="E160" s="263"/>
      <c r="F160" s="229">
        <v>14.667259</v>
      </c>
      <c r="G160" s="2"/>
      <c r="H160" s="262"/>
      <c r="I160" s="262"/>
      <c r="J160" s="262"/>
    </row>
    <row r="161" spans="1:10" ht="17.149999999999999" customHeight="1" x14ac:dyDescent="0.3">
      <c r="A161" s="269">
        <v>37653</v>
      </c>
      <c r="B161" s="244">
        <v>7.9055350000000004</v>
      </c>
      <c r="C161" s="244">
        <v>11.268808</v>
      </c>
      <c r="D161" s="263">
        <v>0</v>
      </c>
      <c r="E161" s="263"/>
      <c r="F161" s="229">
        <v>19.174343</v>
      </c>
      <c r="G161" s="2"/>
      <c r="H161" s="262"/>
      <c r="I161" s="262"/>
      <c r="J161" s="262"/>
    </row>
    <row r="162" spans="1:10" ht="17.149999999999999" customHeight="1" x14ac:dyDescent="0.3">
      <c r="A162" s="269">
        <v>37681</v>
      </c>
      <c r="B162" s="244">
        <v>7.1456790000000003</v>
      </c>
      <c r="C162" s="244">
        <v>11.106747</v>
      </c>
      <c r="D162" s="263">
        <v>0.111655</v>
      </c>
      <c r="E162" s="263"/>
      <c r="F162" s="229">
        <v>18.364080999999999</v>
      </c>
      <c r="G162" s="2"/>
      <c r="H162" s="262"/>
      <c r="I162" s="262"/>
      <c r="J162" s="262"/>
    </row>
    <row r="163" spans="1:10" ht="17.149999999999999" customHeight="1" x14ac:dyDescent="0.3">
      <c r="A163" s="269">
        <v>37712</v>
      </c>
      <c r="B163" s="244">
        <v>8.5875210000000006</v>
      </c>
      <c r="C163" s="244">
        <v>9.5188509999999997</v>
      </c>
      <c r="D163" s="263">
        <v>5.5000000000000003E-4</v>
      </c>
      <c r="E163" s="263"/>
      <c r="F163" s="229">
        <v>18.106922000000001</v>
      </c>
      <c r="G163" s="2"/>
      <c r="H163" s="262"/>
      <c r="I163" s="262"/>
      <c r="J163" s="262"/>
    </row>
    <row r="164" spans="1:10" ht="17.149999999999999" customHeight="1" x14ac:dyDescent="0.3">
      <c r="A164" s="269">
        <v>37742</v>
      </c>
      <c r="B164" s="244">
        <v>9.6745462700000004</v>
      </c>
      <c r="C164" s="244">
        <v>14.548246689999999</v>
      </c>
      <c r="D164" s="263">
        <v>0.30232869000000001</v>
      </c>
      <c r="E164" s="263"/>
      <c r="F164" s="229">
        <v>24.525121649999999</v>
      </c>
      <c r="G164" s="2"/>
      <c r="H164" s="262"/>
      <c r="I164" s="262"/>
      <c r="J164" s="262"/>
    </row>
    <row r="165" spans="1:10" ht="17.149999999999999" customHeight="1" x14ac:dyDescent="0.3">
      <c r="A165" s="269">
        <v>37773</v>
      </c>
      <c r="B165" s="244">
        <v>7.7257530860000001</v>
      </c>
      <c r="C165" s="244">
        <v>6.2400592799999997</v>
      </c>
      <c r="D165" s="263">
        <v>2.7916E-2</v>
      </c>
      <c r="E165" s="263"/>
      <c r="F165" s="229">
        <v>13.993728365999999</v>
      </c>
      <c r="G165" s="2"/>
      <c r="H165" s="262"/>
      <c r="I165" s="262"/>
      <c r="J165" s="262"/>
    </row>
    <row r="166" spans="1:10" ht="17.149999999999999" customHeight="1" x14ac:dyDescent="0.3">
      <c r="A166" s="269">
        <v>37803</v>
      </c>
      <c r="B166" s="244">
        <v>8.5980246699999991</v>
      </c>
      <c r="C166" s="244">
        <v>15.36029394</v>
      </c>
      <c r="D166" s="263">
        <v>0</v>
      </c>
      <c r="E166" s="263"/>
      <c r="F166" s="229">
        <v>23.958318609999999</v>
      </c>
      <c r="G166" s="2"/>
      <c r="H166" s="262"/>
      <c r="I166" s="262"/>
      <c r="J166" s="262"/>
    </row>
    <row r="167" spans="1:10" ht="17.149999999999999" customHeight="1" x14ac:dyDescent="0.3">
      <c r="A167" s="269">
        <v>37834</v>
      </c>
      <c r="B167" s="244">
        <v>9.4455487900000001</v>
      </c>
      <c r="C167" s="244">
        <v>15.18924795</v>
      </c>
      <c r="D167" s="263">
        <v>0.12637899999999999</v>
      </c>
      <c r="E167" s="263"/>
      <c r="F167" s="229">
        <v>24.761175739999999</v>
      </c>
      <c r="G167" s="2"/>
      <c r="H167" s="262"/>
      <c r="I167" s="262"/>
      <c r="J167" s="262"/>
    </row>
    <row r="168" spans="1:10" ht="17.149999999999999" customHeight="1" x14ac:dyDescent="0.3">
      <c r="A168" s="269">
        <v>37865</v>
      </c>
      <c r="B168" s="244">
        <v>7.7771167099999996</v>
      </c>
      <c r="C168" s="244">
        <v>10.835758890000001</v>
      </c>
      <c r="D168" s="263">
        <v>0.100108</v>
      </c>
      <c r="E168" s="263"/>
      <c r="F168" s="229">
        <v>18.712983600000001</v>
      </c>
      <c r="G168" s="2"/>
      <c r="H168" s="262"/>
      <c r="I168" s="262"/>
      <c r="J168" s="262"/>
    </row>
    <row r="169" spans="1:10" ht="17.149999999999999" customHeight="1" x14ac:dyDescent="0.3">
      <c r="A169" s="269">
        <v>37895</v>
      </c>
      <c r="B169" s="244">
        <v>9.3216146999999996</v>
      </c>
      <c r="C169" s="244">
        <v>14.475832479999999</v>
      </c>
      <c r="D169" s="263">
        <v>0.1162598</v>
      </c>
      <c r="E169" s="263"/>
      <c r="F169" s="229">
        <v>23.913706980000001</v>
      </c>
      <c r="G169" s="2"/>
      <c r="H169" s="262"/>
      <c r="I169" s="262"/>
      <c r="J169" s="262"/>
    </row>
    <row r="170" spans="1:10" ht="17.149999999999999" customHeight="1" x14ac:dyDescent="0.3">
      <c r="A170" s="269">
        <v>37926</v>
      </c>
      <c r="B170" s="244">
        <v>8.8557210899999994</v>
      </c>
      <c r="C170" s="244">
        <v>8.0941028300000006</v>
      </c>
      <c r="D170" s="263">
        <v>0.211617</v>
      </c>
      <c r="E170" s="263"/>
      <c r="F170" s="229">
        <v>17.16144092</v>
      </c>
      <c r="G170" s="2"/>
      <c r="H170" s="262"/>
      <c r="I170" s="262"/>
      <c r="J170" s="262"/>
    </row>
    <row r="171" spans="1:10" ht="17.149999999999999" customHeight="1" x14ac:dyDescent="0.3">
      <c r="A171" s="269">
        <v>37956</v>
      </c>
      <c r="B171" s="244">
        <v>8.7612992900000002</v>
      </c>
      <c r="C171" s="244">
        <v>6.2616218300000002</v>
      </c>
      <c r="D171" s="263">
        <v>1.6697E-2</v>
      </c>
      <c r="E171" s="263"/>
      <c r="F171" s="229">
        <v>15.03961812</v>
      </c>
      <c r="G171" s="2"/>
      <c r="H171" s="262"/>
      <c r="I171" s="262"/>
      <c r="J171" s="262"/>
    </row>
    <row r="172" spans="1:10" ht="17.149999999999999" customHeight="1" x14ac:dyDescent="0.3">
      <c r="A172" s="270">
        <v>37987</v>
      </c>
      <c r="B172" s="244">
        <v>8.1557981000000002</v>
      </c>
      <c r="C172" s="244">
        <v>12.42268172</v>
      </c>
      <c r="D172" s="263">
        <v>0.15649388</v>
      </c>
      <c r="E172" s="263"/>
      <c r="F172" s="229">
        <v>20.734973699999998</v>
      </c>
      <c r="G172" s="2"/>
      <c r="H172" s="262"/>
      <c r="I172" s="262"/>
      <c r="J172" s="262"/>
    </row>
    <row r="173" spans="1:10" ht="17.149999999999999" customHeight="1" x14ac:dyDescent="0.3">
      <c r="A173" s="269">
        <v>38018</v>
      </c>
      <c r="B173" s="244">
        <v>6.5551885399999996</v>
      </c>
      <c r="C173" s="244">
        <v>10.712064209999999</v>
      </c>
      <c r="D173" s="263">
        <v>6.7853949999999996E-2</v>
      </c>
      <c r="E173" s="263"/>
      <c r="F173" s="229">
        <v>17.335106699999997</v>
      </c>
      <c r="G173" s="2"/>
      <c r="H173" s="262"/>
      <c r="I173" s="262"/>
      <c r="J173" s="262"/>
    </row>
    <row r="174" spans="1:10" ht="17.149999999999999" customHeight="1" x14ac:dyDescent="0.3">
      <c r="A174" s="269">
        <v>38047</v>
      </c>
      <c r="B174" s="244">
        <v>5.7744576700000003</v>
      </c>
      <c r="C174" s="244">
        <v>9.0368090299999988</v>
      </c>
      <c r="D174" s="263">
        <v>4.4445500000000002E-3</v>
      </c>
      <c r="E174" s="263"/>
      <c r="F174" s="229">
        <v>14.81571125</v>
      </c>
      <c r="G174" s="2"/>
      <c r="H174" s="262"/>
      <c r="I174" s="262"/>
      <c r="J174" s="262"/>
    </row>
    <row r="175" spans="1:10" ht="17.149999999999999" customHeight="1" x14ac:dyDescent="0.3">
      <c r="A175" s="269">
        <v>38078</v>
      </c>
      <c r="B175" s="244">
        <v>9.1701798399999994</v>
      </c>
      <c r="C175" s="244">
        <v>12.58505916</v>
      </c>
      <c r="D175" s="263">
        <v>9.7528630000000005E-2</v>
      </c>
      <c r="E175" s="263"/>
      <c r="F175" s="229">
        <v>21.852767629999999</v>
      </c>
      <c r="G175" s="2"/>
      <c r="H175" s="262"/>
      <c r="I175" s="262"/>
      <c r="J175" s="262"/>
    </row>
    <row r="176" spans="1:10" ht="17.149999999999999" customHeight="1" x14ac:dyDescent="0.3">
      <c r="A176" s="269">
        <v>38108</v>
      </c>
      <c r="B176" s="244">
        <v>8.2913239999999995</v>
      </c>
      <c r="C176" s="244">
        <v>27.487510199999999</v>
      </c>
      <c r="D176" s="263">
        <v>0.53028881000000005</v>
      </c>
      <c r="E176" s="263"/>
      <c r="F176" s="229">
        <v>36.30912301</v>
      </c>
      <c r="G176" s="2"/>
      <c r="H176" s="262"/>
      <c r="I176" s="262"/>
      <c r="J176" s="262"/>
    </row>
    <row r="177" spans="1:10" ht="17.149999999999999" customHeight="1" x14ac:dyDescent="0.3">
      <c r="A177" s="269">
        <v>38139</v>
      </c>
      <c r="B177" s="244">
        <v>5.9575304999999998</v>
      </c>
      <c r="C177" s="244">
        <v>14.009516629999998</v>
      </c>
      <c r="D177" s="263">
        <v>0</v>
      </c>
      <c r="E177" s="263"/>
      <c r="F177" s="229">
        <v>19.967047129999997</v>
      </c>
      <c r="G177" s="2"/>
      <c r="H177" s="262"/>
      <c r="I177" s="262"/>
      <c r="J177" s="262"/>
    </row>
    <row r="178" spans="1:10" ht="17.149999999999999" customHeight="1" x14ac:dyDescent="0.3">
      <c r="A178" s="269">
        <v>38169</v>
      </c>
      <c r="B178" s="244">
        <v>8.340652480000001</v>
      </c>
      <c r="C178" s="244">
        <v>20.978486480000004</v>
      </c>
      <c r="D178" s="263">
        <v>7.2183520000000001E-2</v>
      </c>
      <c r="E178" s="263"/>
      <c r="F178" s="229">
        <v>29.391322480000007</v>
      </c>
      <c r="G178" s="2"/>
      <c r="H178" s="262"/>
      <c r="I178" s="262"/>
      <c r="J178" s="262"/>
    </row>
    <row r="179" spans="1:10" ht="17.149999999999999" customHeight="1" x14ac:dyDescent="0.3">
      <c r="A179" s="269">
        <v>38200</v>
      </c>
      <c r="B179" s="244">
        <v>7.0810639499999999</v>
      </c>
      <c r="C179" s="244">
        <v>16.923183359999999</v>
      </c>
      <c r="D179" s="263">
        <v>1.11E-4</v>
      </c>
      <c r="E179" s="263"/>
      <c r="F179" s="229">
        <v>24.004358310000001</v>
      </c>
      <c r="G179" s="2"/>
      <c r="H179" s="262"/>
      <c r="I179" s="262"/>
      <c r="J179" s="262"/>
    </row>
    <row r="180" spans="1:10" ht="17.149999999999999" customHeight="1" x14ac:dyDescent="0.3">
      <c r="A180" s="269">
        <v>38231</v>
      </c>
      <c r="B180" s="244">
        <v>6.6727045399999998</v>
      </c>
      <c r="C180" s="244">
        <v>14.724006390000001</v>
      </c>
      <c r="D180" s="263">
        <v>3.7331899999999999E-3</v>
      </c>
      <c r="E180" s="263"/>
      <c r="F180" s="229">
        <v>21.400444120000003</v>
      </c>
      <c r="G180" s="2"/>
      <c r="H180" s="262"/>
      <c r="I180" s="262"/>
      <c r="J180" s="262"/>
    </row>
    <row r="181" spans="1:10" ht="17.149999999999999" customHeight="1" x14ac:dyDescent="0.3">
      <c r="A181" s="269">
        <v>38261</v>
      </c>
      <c r="B181" s="244">
        <v>8.5603326000000006</v>
      </c>
      <c r="C181" s="244">
        <v>19.165822389999999</v>
      </c>
      <c r="D181" s="263">
        <v>3.2738099999999998E-3</v>
      </c>
      <c r="E181" s="263"/>
      <c r="F181" s="229">
        <v>27.729428800000001</v>
      </c>
      <c r="G181" s="2"/>
      <c r="H181" s="262"/>
      <c r="I181" s="262"/>
      <c r="J181" s="262"/>
    </row>
    <row r="182" spans="1:10" ht="17.149999999999999" customHeight="1" x14ac:dyDescent="0.3">
      <c r="A182" s="269">
        <v>38292</v>
      </c>
      <c r="B182" s="244">
        <v>7.87857626</v>
      </c>
      <c r="C182" s="244">
        <v>15.999427800000001</v>
      </c>
      <c r="D182" s="263">
        <v>6.9402449999999991E-2</v>
      </c>
      <c r="E182" s="263"/>
      <c r="F182" s="229">
        <v>23.94740651</v>
      </c>
      <c r="G182" s="2"/>
      <c r="H182" s="262"/>
      <c r="I182" s="262"/>
      <c r="J182" s="262"/>
    </row>
    <row r="183" spans="1:10" ht="17.149999999999999" customHeight="1" x14ac:dyDescent="0.3">
      <c r="A183" s="269">
        <v>38322</v>
      </c>
      <c r="B183" s="244">
        <v>13.210541280000001</v>
      </c>
      <c r="C183" s="244">
        <v>26.655638209999999</v>
      </c>
      <c r="D183" s="263">
        <v>0</v>
      </c>
      <c r="E183" s="263"/>
      <c r="F183" s="229">
        <v>39.86617949</v>
      </c>
      <c r="G183" s="2"/>
      <c r="H183" s="262"/>
      <c r="I183" s="262"/>
      <c r="J183" s="262"/>
    </row>
    <row r="184" spans="1:10" ht="17.149999999999999" customHeight="1" x14ac:dyDescent="0.3">
      <c r="A184" s="270">
        <v>38353</v>
      </c>
      <c r="B184" s="244">
        <v>7.557732699999999</v>
      </c>
      <c r="C184" s="244">
        <v>9.8389248200000008</v>
      </c>
      <c r="D184" s="263">
        <v>0.28581926000000002</v>
      </c>
      <c r="E184" s="263"/>
      <c r="F184" s="229">
        <v>17.682476780000002</v>
      </c>
      <c r="G184" s="2"/>
      <c r="H184" s="262"/>
      <c r="I184" s="262"/>
      <c r="J184" s="262"/>
    </row>
    <row r="185" spans="1:10" ht="17.149999999999999" customHeight="1" x14ac:dyDescent="0.3">
      <c r="A185" s="269">
        <v>38384</v>
      </c>
      <c r="B185" s="244">
        <v>10.263716260000002</v>
      </c>
      <c r="C185" s="244">
        <v>12.740773869999998</v>
      </c>
      <c r="D185" s="263">
        <v>2.5616179999999999E-2</v>
      </c>
      <c r="E185" s="263"/>
      <c r="F185" s="229">
        <v>23.030106310000001</v>
      </c>
      <c r="G185" s="2"/>
      <c r="H185" s="262"/>
      <c r="I185" s="262"/>
      <c r="J185" s="262"/>
    </row>
    <row r="186" spans="1:10" ht="17.149999999999999" customHeight="1" x14ac:dyDescent="0.3">
      <c r="A186" s="269">
        <v>38412</v>
      </c>
      <c r="B186" s="244">
        <v>8.2036258599999989</v>
      </c>
      <c r="C186" s="244">
        <v>7.7989195000000002</v>
      </c>
      <c r="D186" s="263">
        <v>5.5285000000000001E-2</v>
      </c>
      <c r="E186" s="263"/>
      <c r="F186" s="229">
        <v>16.057830359999997</v>
      </c>
      <c r="G186" s="2"/>
      <c r="H186" s="262"/>
      <c r="I186" s="262"/>
      <c r="J186" s="262"/>
    </row>
    <row r="187" spans="1:10" ht="17.149999999999999" customHeight="1" x14ac:dyDescent="0.3">
      <c r="A187" s="269">
        <v>38443</v>
      </c>
      <c r="B187" s="244">
        <v>18.554256380000002</v>
      </c>
      <c r="C187" s="244">
        <v>13.241005320000001</v>
      </c>
      <c r="D187" s="263">
        <v>0.12765199999999999</v>
      </c>
      <c r="E187" s="263"/>
      <c r="F187" s="229">
        <v>31.922913700000002</v>
      </c>
      <c r="G187" s="2"/>
      <c r="H187" s="262"/>
      <c r="I187" s="262"/>
      <c r="J187" s="262"/>
    </row>
    <row r="188" spans="1:10" ht="17.149999999999999" customHeight="1" x14ac:dyDescent="0.3">
      <c r="A188" s="269">
        <v>38473</v>
      </c>
      <c r="B188" s="244">
        <v>15.837102489999999</v>
      </c>
      <c r="C188" s="244">
        <v>5.7069847100000004</v>
      </c>
      <c r="D188" s="263">
        <v>2.577448</v>
      </c>
      <c r="E188" s="263"/>
      <c r="F188" s="229">
        <v>24.1215352</v>
      </c>
      <c r="G188" s="2"/>
      <c r="H188" s="262"/>
      <c r="I188" s="262"/>
      <c r="J188" s="262"/>
    </row>
    <row r="189" spans="1:10" ht="17.149999999999999" customHeight="1" x14ac:dyDescent="0.3">
      <c r="A189" s="269">
        <v>38504</v>
      </c>
      <c r="B189" s="244">
        <v>20.05920978</v>
      </c>
      <c r="C189" s="244">
        <v>4.2931723899999996</v>
      </c>
      <c r="D189" s="263">
        <v>0.23244000000000001</v>
      </c>
      <c r="E189" s="263"/>
      <c r="F189" s="229">
        <v>24.584822169999999</v>
      </c>
      <c r="G189" s="2"/>
      <c r="H189" s="262"/>
      <c r="I189" s="262"/>
      <c r="J189" s="262"/>
    </row>
    <row r="190" spans="1:10" ht="17.149999999999999" customHeight="1" x14ac:dyDescent="0.3">
      <c r="A190" s="269">
        <v>38534</v>
      </c>
      <c r="B190" s="244">
        <v>23.633753670000001</v>
      </c>
      <c r="C190" s="244">
        <v>5.6364704200000002</v>
      </c>
      <c r="D190" s="263">
        <v>0.11624</v>
      </c>
      <c r="E190" s="263"/>
      <c r="F190" s="229">
        <v>29.386464090000004</v>
      </c>
      <c r="G190" s="2"/>
      <c r="H190" s="262"/>
      <c r="I190" s="262"/>
      <c r="J190" s="262"/>
    </row>
    <row r="191" spans="1:10" ht="17.149999999999999" customHeight="1" x14ac:dyDescent="0.3">
      <c r="A191" s="269">
        <v>38565</v>
      </c>
      <c r="B191" s="244">
        <v>21.789016100000001</v>
      </c>
      <c r="C191" s="244">
        <v>3.9862276299999997</v>
      </c>
      <c r="D191" s="263">
        <v>1.0055E-2</v>
      </c>
      <c r="E191" s="263"/>
      <c r="F191" s="229">
        <v>25.785298730000001</v>
      </c>
      <c r="G191" s="2"/>
      <c r="H191" s="262"/>
      <c r="I191" s="262"/>
      <c r="J191" s="262"/>
    </row>
    <row r="192" spans="1:10" ht="17.149999999999999" customHeight="1" x14ac:dyDescent="0.3">
      <c r="A192" s="269">
        <v>38596</v>
      </c>
      <c r="B192" s="244">
        <v>21.617661179999999</v>
      </c>
      <c r="C192" s="244">
        <v>5.1188864400000007</v>
      </c>
      <c r="D192" s="263">
        <v>7.0015800000000003E-2</v>
      </c>
      <c r="E192" s="263"/>
      <c r="F192" s="229">
        <v>26.80656342</v>
      </c>
      <c r="G192" s="2"/>
      <c r="H192" s="262"/>
      <c r="I192" s="262"/>
      <c r="J192" s="262"/>
    </row>
    <row r="193" spans="1:10" ht="17.149999999999999" customHeight="1" x14ac:dyDescent="0.3">
      <c r="A193" s="269">
        <v>38626</v>
      </c>
      <c r="B193" s="244">
        <v>21.987324870000002</v>
      </c>
      <c r="C193" s="244">
        <v>3.0729520099999998</v>
      </c>
      <c r="D193" s="263">
        <v>5.2976000000000002E-2</v>
      </c>
      <c r="E193" s="263"/>
      <c r="F193" s="229">
        <v>25.113252880000005</v>
      </c>
      <c r="G193" s="2"/>
      <c r="H193" s="262"/>
      <c r="I193" s="262"/>
      <c r="J193" s="262"/>
    </row>
    <row r="194" spans="1:10" ht="17.149999999999999" customHeight="1" x14ac:dyDescent="0.3">
      <c r="A194" s="269">
        <v>38657</v>
      </c>
      <c r="B194" s="244">
        <v>22.837738450000003</v>
      </c>
      <c r="C194" s="244">
        <v>3.0807088899999999</v>
      </c>
      <c r="D194" s="263">
        <v>0.10394200000000001</v>
      </c>
      <c r="E194" s="263"/>
      <c r="F194" s="229">
        <v>26.022389340000004</v>
      </c>
      <c r="G194" s="2"/>
      <c r="H194" s="262"/>
      <c r="I194" s="262"/>
      <c r="J194" s="262"/>
    </row>
    <row r="195" spans="1:10" ht="17.149999999999999" customHeight="1" x14ac:dyDescent="0.3">
      <c r="A195" s="269">
        <v>38687</v>
      </c>
      <c r="B195" s="244">
        <v>35.394393999999998</v>
      </c>
      <c r="C195" s="244">
        <v>5.0130754599999996</v>
      </c>
      <c r="D195" s="263">
        <v>0</v>
      </c>
      <c r="E195" s="263"/>
      <c r="F195" s="229">
        <v>40.407469460000002</v>
      </c>
      <c r="G195" s="2"/>
      <c r="H195" s="262"/>
      <c r="I195" s="262"/>
      <c r="J195" s="262"/>
    </row>
    <row r="196" spans="1:10" ht="17.149999999999999" customHeight="1" x14ac:dyDescent="0.3">
      <c r="A196" s="270">
        <v>38718</v>
      </c>
      <c r="B196" s="244">
        <v>20.71790975</v>
      </c>
      <c r="C196" s="244">
        <v>4.5484105599999998</v>
      </c>
      <c r="D196" s="263">
        <v>2.2604200000000001E-2</v>
      </c>
      <c r="E196" s="263"/>
      <c r="F196" s="229">
        <v>25.288924510000001</v>
      </c>
      <c r="G196" s="2"/>
      <c r="H196" s="262"/>
      <c r="I196" s="262"/>
      <c r="J196" s="262"/>
    </row>
    <row r="197" spans="1:10" ht="17.149999999999999" customHeight="1" x14ac:dyDescent="0.3">
      <c r="A197" s="269">
        <v>38749</v>
      </c>
      <c r="B197" s="244">
        <v>25.576777069999999</v>
      </c>
      <c r="C197" s="244">
        <v>2.8235469800000002</v>
      </c>
      <c r="D197" s="263">
        <v>1.27E-4</v>
      </c>
      <c r="E197" s="263"/>
      <c r="F197" s="229">
        <v>28.400451049999997</v>
      </c>
      <c r="G197" s="2"/>
      <c r="H197" s="262"/>
      <c r="I197" s="262"/>
      <c r="J197" s="262"/>
    </row>
    <row r="198" spans="1:10" ht="17.149999999999999" customHeight="1" x14ac:dyDescent="0.3">
      <c r="A198" s="269">
        <v>38777</v>
      </c>
      <c r="B198" s="244">
        <v>32.049783489999996</v>
      </c>
      <c r="C198" s="244">
        <v>5.8700039100000003</v>
      </c>
      <c r="D198" s="263">
        <v>1.1422400000000001E-3</v>
      </c>
      <c r="E198" s="263"/>
      <c r="F198" s="229">
        <v>37.920929639999997</v>
      </c>
      <c r="G198" s="2"/>
      <c r="H198" s="262"/>
      <c r="I198" s="262"/>
      <c r="J198" s="262"/>
    </row>
    <row r="199" spans="1:10" ht="17.149999999999999" customHeight="1" x14ac:dyDescent="0.3">
      <c r="A199" s="269">
        <v>38808</v>
      </c>
      <c r="B199" s="244">
        <v>19.825562569999999</v>
      </c>
      <c r="C199" s="244">
        <v>4.4131710100000001</v>
      </c>
      <c r="D199" s="263">
        <v>0.22897100000000001</v>
      </c>
      <c r="E199" s="263"/>
      <c r="F199" s="229">
        <v>24.467704579999999</v>
      </c>
      <c r="G199" s="2"/>
      <c r="H199" s="262"/>
      <c r="I199" s="262"/>
      <c r="J199" s="262"/>
    </row>
    <row r="200" spans="1:10" ht="17.149999999999999" customHeight="1" x14ac:dyDescent="0.3">
      <c r="A200" s="269">
        <v>38838</v>
      </c>
      <c r="B200" s="244">
        <v>26.387671509999997</v>
      </c>
      <c r="C200" s="244">
        <v>3.7774139400000002</v>
      </c>
      <c r="D200" s="263">
        <v>6.1512999999999998E-2</v>
      </c>
      <c r="E200" s="263"/>
      <c r="F200" s="229">
        <v>30.226598449999997</v>
      </c>
      <c r="G200" s="2"/>
      <c r="H200" s="262"/>
      <c r="I200" s="262"/>
      <c r="J200" s="262"/>
    </row>
    <row r="201" spans="1:10" ht="17.149999999999999" customHeight="1" x14ac:dyDescent="0.3">
      <c r="A201" s="269">
        <v>38869</v>
      </c>
      <c r="B201" s="244">
        <v>27.418999620000001</v>
      </c>
      <c r="C201" s="244">
        <v>8.5006569800000005</v>
      </c>
      <c r="D201" s="263">
        <v>2.975303E-2</v>
      </c>
      <c r="E201" s="263"/>
      <c r="F201" s="229">
        <v>35.949409629999998</v>
      </c>
      <c r="G201" s="2"/>
      <c r="H201" s="262"/>
      <c r="I201" s="262"/>
      <c r="J201" s="262"/>
    </row>
    <row r="202" spans="1:10" ht="17.149999999999999" customHeight="1" x14ac:dyDescent="0.3">
      <c r="A202" s="269">
        <v>38899</v>
      </c>
      <c r="B202" s="244">
        <v>14.929998679999999</v>
      </c>
      <c r="C202" s="244">
        <v>9.5346087300000004</v>
      </c>
      <c r="D202" s="263">
        <v>4.5561999999999998E-2</v>
      </c>
      <c r="E202" s="263"/>
      <c r="F202" s="229">
        <v>24.51016941</v>
      </c>
      <c r="G202" s="2"/>
      <c r="H202" s="262"/>
      <c r="I202" s="262"/>
      <c r="J202" s="262"/>
    </row>
    <row r="203" spans="1:10" ht="17.149999999999999" customHeight="1" x14ac:dyDescent="0.3">
      <c r="A203" s="269">
        <v>38930</v>
      </c>
      <c r="B203" s="244">
        <v>14.258323200000001</v>
      </c>
      <c r="C203" s="244">
        <v>9.1055351699999996</v>
      </c>
      <c r="D203" s="263">
        <v>0.20602760000000001</v>
      </c>
      <c r="E203" s="263"/>
      <c r="F203" s="229">
        <v>23.569885970000001</v>
      </c>
      <c r="G203" s="2"/>
      <c r="H203" s="262"/>
      <c r="I203" s="262"/>
      <c r="J203" s="262"/>
    </row>
    <row r="204" spans="1:10" ht="17.149999999999999" customHeight="1" x14ac:dyDescent="0.3">
      <c r="A204" s="269">
        <v>38961</v>
      </c>
      <c r="B204" s="244">
        <v>22.865186229999999</v>
      </c>
      <c r="C204" s="244">
        <v>7.4916734600000003</v>
      </c>
      <c r="D204" s="263">
        <v>6.7322600000000003E-3</v>
      </c>
      <c r="E204" s="263"/>
      <c r="F204" s="229">
        <v>30.36359195</v>
      </c>
      <c r="G204" s="2"/>
      <c r="H204" s="262"/>
      <c r="I204" s="262"/>
      <c r="J204" s="262"/>
    </row>
    <row r="205" spans="1:10" ht="17.149999999999999" customHeight="1" x14ac:dyDescent="0.3">
      <c r="A205" s="269">
        <v>38991</v>
      </c>
      <c r="B205" s="244">
        <v>12.25378334</v>
      </c>
      <c r="C205" s="244">
        <v>4.8810261700000002</v>
      </c>
      <c r="D205" s="263">
        <v>1.2045250000000001</v>
      </c>
      <c r="E205" s="263"/>
      <c r="F205" s="229">
        <v>18.33933451</v>
      </c>
      <c r="G205" s="2"/>
      <c r="H205" s="262"/>
      <c r="I205" s="262"/>
      <c r="J205" s="262"/>
    </row>
    <row r="206" spans="1:10" ht="17.149999999999999" customHeight="1" x14ac:dyDescent="0.3">
      <c r="A206" s="269">
        <v>39022</v>
      </c>
      <c r="B206" s="244">
        <v>15.765980150000001</v>
      </c>
      <c r="C206" s="244">
        <v>3.3706837699999999</v>
      </c>
      <c r="D206" s="263">
        <v>4.8681000000000002E-2</v>
      </c>
      <c r="E206" s="263"/>
      <c r="F206" s="229">
        <v>19.185344920000002</v>
      </c>
      <c r="G206" s="2"/>
      <c r="H206" s="262"/>
      <c r="I206" s="262"/>
      <c r="J206" s="262"/>
    </row>
    <row r="207" spans="1:10" ht="17.149999999999999" customHeight="1" x14ac:dyDescent="0.3">
      <c r="A207" s="269">
        <v>39052</v>
      </c>
      <c r="B207" s="244">
        <v>20.23681054</v>
      </c>
      <c r="C207" s="244">
        <v>3.81978024</v>
      </c>
      <c r="D207" s="263">
        <v>1.2807000000000001E-2</v>
      </c>
      <c r="E207" s="263"/>
      <c r="F207" s="229">
        <v>24.069397779999999</v>
      </c>
      <c r="G207" s="2"/>
      <c r="H207" s="262"/>
      <c r="I207" s="262"/>
      <c r="J207" s="262"/>
    </row>
    <row r="208" spans="1:10" ht="17.149999999999999" customHeight="1" x14ac:dyDescent="0.3">
      <c r="A208" s="270">
        <v>39083</v>
      </c>
      <c r="B208" s="244">
        <v>15.254469839999999</v>
      </c>
      <c r="C208" s="244">
        <v>3.3432563499999999</v>
      </c>
      <c r="D208" s="263">
        <v>1.4572999999999999E-2</v>
      </c>
      <c r="E208" s="263"/>
      <c r="F208" s="229">
        <v>18.612299189999998</v>
      </c>
      <c r="G208" s="2"/>
      <c r="H208" s="262"/>
      <c r="I208" s="262"/>
      <c r="J208" s="262"/>
    </row>
    <row r="209" spans="1:10" ht="17.149999999999999" customHeight="1" x14ac:dyDescent="0.3">
      <c r="A209" s="269">
        <v>39114</v>
      </c>
      <c r="B209" s="244">
        <v>13.321744109999999</v>
      </c>
      <c r="C209" s="244">
        <v>5.4049486</v>
      </c>
      <c r="D209" s="263">
        <v>8.3199999999999995E-4</v>
      </c>
      <c r="E209" s="263"/>
      <c r="F209" s="229">
        <v>18.727524710000001</v>
      </c>
      <c r="G209" s="2"/>
      <c r="H209" s="262"/>
      <c r="I209" s="262"/>
      <c r="J209" s="262"/>
    </row>
    <row r="210" spans="1:10" ht="17.149999999999999" customHeight="1" x14ac:dyDescent="0.3">
      <c r="A210" s="269">
        <v>39142</v>
      </c>
      <c r="B210" s="244">
        <v>16.902427810000002</v>
      </c>
      <c r="C210" s="244">
        <v>2.8455405599999999</v>
      </c>
      <c r="D210" s="263">
        <v>0</v>
      </c>
      <c r="E210" s="263"/>
      <c r="F210" s="229">
        <v>19.747968370000002</v>
      </c>
      <c r="G210" s="2"/>
      <c r="H210" s="262"/>
      <c r="I210" s="262"/>
      <c r="J210" s="262"/>
    </row>
    <row r="211" spans="1:10" ht="17.149999999999999" customHeight="1" x14ac:dyDescent="0.3">
      <c r="A211" s="269">
        <v>39173</v>
      </c>
      <c r="B211" s="244">
        <v>14.10657659</v>
      </c>
      <c r="C211" s="244">
        <v>4.4200160099999994</v>
      </c>
      <c r="D211" s="263">
        <v>0.13775100000000001</v>
      </c>
      <c r="E211" s="263"/>
      <c r="F211" s="229">
        <v>18.664343599999999</v>
      </c>
      <c r="G211" s="2"/>
      <c r="H211" s="262"/>
      <c r="I211" s="262"/>
      <c r="J211" s="262"/>
    </row>
    <row r="212" spans="1:10" ht="17.149999999999999" customHeight="1" x14ac:dyDescent="0.3">
      <c r="A212" s="269">
        <v>39203</v>
      </c>
      <c r="B212" s="244">
        <v>14.557079649999999</v>
      </c>
      <c r="C212" s="244">
        <v>2.6909074999999998</v>
      </c>
      <c r="D212" s="263">
        <v>6.6119999999999998E-3</v>
      </c>
      <c r="E212" s="263"/>
      <c r="F212" s="229">
        <v>17.254599149999997</v>
      </c>
      <c r="G212" s="2"/>
      <c r="H212" s="262"/>
      <c r="I212" s="262"/>
      <c r="J212" s="262"/>
    </row>
    <row r="213" spans="1:10" ht="17.149999999999999" customHeight="1" x14ac:dyDescent="0.3">
      <c r="A213" s="269">
        <v>39234</v>
      </c>
      <c r="B213" s="244">
        <v>20.86195468</v>
      </c>
      <c r="C213" s="244">
        <v>8.1785566099999993</v>
      </c>
      <c r="D213" s="263">
        <v>8.7630749999999993E-2</v>
      </c>
      <c r="E213" s="263"/>
      <c r="F213" s="229">
        <v>29.12814204</v>
      </c>
      <c r="G213" s="2"/>
      <c r="H213" s="262"/>
      <c r="I213" s="262"/>
      <c r="J213" s="262"/>
    </row>
    <row r="214" spans="1:10" ht="17.149999999999999" customHeight="1" x14ac:dyDescent="0.3">
      <c r="A214" s="269">
        <v>39264</v>
      </c>
      <c r="B214" s="244">
        <v>18.275965600000003</v>
      </c>
      <c r="C214" s="244">
        <v>5.4273161399999994</v>
      </c>
      <c r="D214" s="263">
        <v>1.2276780000000001E-2</v>
      </c>
      <c r="E214" s="263"/>
      <c r="F214" s="229">
        <v>23.715558520000002</v>
      </c>
      <c r="G214" s="2"/>
      <c r="H214" s="262"/>
      <c r="I214" s="262"/>
      <c r="J214" s="262"/>
    </row>
    <row r="215" spans="1:10" ht="17.149999999999999" customHeight="1" x14ac:dyDescent="0.3">
      <c r="A215" s="269">
        <v>39295</v>
      </c>
      <c r="B215" s="244">
        <v>20.80747654</v>
      </c>
      <c r="C215" s="244">
        <v>4.7483683500000007</v>
      </c>
      <c r="D215" s="263">
        <v>4.5852900000000002E-2</v>
      </c>
      <c r="E215" s="263"/>
      <c r="F215" s="229">
        <v>25.601697789999999</v>
      </c>
      <c r="G215" s="2"/>
      <c r="H215" s="262"/>
      <c r="I215" s="262"/>
      <c r="J215" s="262"/>
    </row>
    <row r="216" spans="1:10" ht="17.149999999999999" customHeight="1" x14ac:dyDescent="0.3">
      <c r="A216" s="269">
        <v>39326</v>
      </c>
      <c r="B216" s="244">
        <v>10.386851439999999</v>
      </c>
      <c r="C216" s="244">
        <v>6.3844685400000003</v>
      </c>
      <c r="D216" s="263">
        <v>1.4652E-2</v>
      </c>
      <c r="E216" s="263"/>
      <c r="F216" s="229">
        <v>16.785971979999999</v>
      </c>
      <c r="G216" s="2"/>
      <c r="H216" s="262"/>
      <c r="I216" s="262"/>
      <c r="J216" s="262"/>
    </row>
    <row r="217" spans="1:10" ht="17.149999999999999" customHeight="1" x14ac:dyDescent="0.3">
      <c r="A217" s="269">
        <v>39356</v>
      </c>
      <c r="B217" s="244">
        <v>10.189528220000001</v>
      </c>
      <c r="C217" s="244">
        <v>1.5541973600000001</v>
      </c>
      <c r="D217" s="263">
        <v>8.2030000000000002E-3</v>
      </c>
      <c r="E217" s="263"/>
      <c r="F217" s="229">
        <v>11.751928580000001</v>
      </c>
      <c r="G217" s="2"/>
      <c r="H217" s="262"/>
      <c r="I217" s="262"/>
      <c r="J217" s="262"/>
    </row>
    <row r="218" spans="1:10" ht="17.149999999999999" customHeight="1" x14ac:dyDescent="0.3">
      <c r="A218" s="269">
        <v>39387</v>
      </c>
      <c r="B218" s="244">
        <v>16.351348560000002</v>
      </c>
      <c r="C218" s="244">
        <v>3.5693068099999996</v>
      </c>
      <c r="D218" s="263">
        <v>4.4074000000000002E-2</v>
      </c>
      <c r="E218" s="263"/>
      <c r="F218" s="229">
        <v>19.964729370000001</v>
      </c>
      <c r="G218" s="2"/>
      <c r="H218" s="262"/>
      <c r="I218" s="262"/>
      <c r="J218" s="262"/>
    </row>
    <row r="219" spans="1:10" ht="17.149999999999999" customHeight="1" x14ac:dyDescent="0.3">
      <c r="A219" s="269">
        <v>39417</v>
      </c>
      <c r="B219" s="244">
        <v>16.42774563</v>
      </c>
      <c r="C219" s="244">
        <v>19.887504279999998</v>
      </c>
      <c r="D219" s="263">
        <v>8.4370000000000001E-3</v>
      </c>
      <c r="E219" s="263"/>
      <c r="F219" s="229">
        <v>36.323686909999999</v>
      </c>
      <c r="G219" s="2"/>
      <c r="H219" s="262"/>
      <c r="I219" s="262"/>
      <c r="J219" s="262"/>
    </row>
    <row r="220" spans="1:10" ht="17.149999999999999" customHeight="1" x14ac:dyDescent="0.3">
      <c r="A220" s="269">
        <v>39448</v>
      </c>
      <c r="B220" s="244">
        <v>10.65208988</v>
      </c>
      <c r="C220" s="244">
        <v>1.36310022</v>
      </c>
      <c r="D220" s="263">
        <v>1.8582000000000001E-2</v>
      </c>
      <c r="E220" s="263"/>
      <c r="F220" s="229">
        <v>12.0337721</v>
      </c>
      <c r="G220" s="2"/>
      <c r="H220" s="262"/>
      <c r="I220" s="262"/>
      <c r="J220" s="262"/>
    </row>
    <row r="221" spans="1:10" ht="17.149999999999999" customHeight="1" x14ac:dyDescent="0.3">
      <c r="A221" s="269">
        <v>39479</v>
      </c>
      <c r="B221" s="244">
        <v>9.1420469799999982</v>
      </c>
      <c r="C221" s="244">
        <v>4.3825433600000006</v>
      </c>
      <c r="D221" s="263">
        <v>3.1891000000000003E-2</v>
      </c>
      <c r="E221" s="263"/>
      <c r="F221" s="229">
        <v>13.556481339999998</v>
      </c>
      <c r="G221" s="2"/>
      <c r="H221" s="262"/>
      <c r="I221" s="262"/>
      <c r="J221" s="262"/>
    </row>
    <row r="222" spans="1:10" ht="17.149999999999999" customHeight="1" x14ac:dyDescent="0.3">
      <c r="A222" s="269">
        <v>39508</v>
      </c>
      <c r="B222" s="244">
        <v>8.6012528100000001</v>
      </c>
      <c r="C222" s="244">
        <v>5.9912016599999998</v>
      </c>
      <c r="D222" s="263">
        <v>1.1702000000000001E-2</v>
      </c>
      <c r="E222" s="263"/>
      <c r="F222" s="229">
        <v>14.60415647</v>
      </c>
      <c r="G222" s="2"/>
      <c r="H222" s="262"/>
      <c r="I222" s="262"/>
      <c r="J222" s="262"/>
    </row>
    <row r="223" spans="1:10" ht="17.149999999999999" customHeight="1" x14ac:dyDescent="0.3">
      <c r="A223" s="269">
        <v>39539</v>
      </c>
      <c r="B223" s="244">
        <v>14.373637219999999</v>
      </c>
      <c r="C223" s="244">
        <v>3.9691350099999996</v>
      </c>
      <c r="D223" s="263">
        <v>0.19700899999999999</v>
      </c>
      <c r="E223" s="263"/>
      <c r="F223" s="229">
        <v>18.539781229999999</v>
      </c>
      <c r="G223" s="2"/>
      <c r="H223" s="262"/>
      <c r="I223" s="262"/>
      <c r="J223" s="262"/>
    </row>
    <row r="224" spans="1:10" ht="17.149999999999999" customHeight="1" x14ac:dyDescent="0.3">
      <c r="A224" s="269">
        <v>39569</v>
      </c>
      <c r="B224" s="244">
        <v>10.63270434</v>
      </c>
      <c r="C224" s="244">
        <v>2.9114956800000003</v>
      </c>
      <c r="D224" s="263">
        <v>8.73437E-3</v>
      </c>
      <c r="E224" s="263"/>
      <c r="F224" s="229">
        <v>13.552934390000001</v>
      </c>
      <c r="G224" s="2"/>
      <c r="H224" s="262"/>
      <c r="I224" s="262"/>
      <c r="J224" s="262"/>
    </row>
    <row r="225" spans="1:10" ht="17.149999999999999" customHeight="1" x14ac:dyDescent="0.3">
      <c r="A225" s="269">
        <v>39600</v>
      </c>
      <c r="B225" s="244">
        <v>9.3511582800000017</v>
      </c>
      <c r="C225" s="244">
        <v>6.4517891000000001</v>
      </c>
      <c r="D225" s="263">
        <v>7.0180899999999991E-2</v>
      </c>
      <c r="E225" s="263"/>
      <c r="F225" s="229">
        <v>15.873128280000003</v>
      </c>
      <c r="G225" s="2"/>
      <c r="H225" s="262"/>
      <c r="I225" s="262"/>
      <c r="J225" s="262"/>
    </row>
    <row r="226" spans="1:10" ht="17.149999999999999" customHeight="1" x14ac:dyDescent="0.3">
      <c r="A226" s="269">
        <v>39630</v>
      </c>
      <c r="B226" s="244">
        <v>9.8320002100000004</v>
      </c>
      <c r="C226" s="244">
        <v>15.987860100000001</v>
      </c>
      <c r="D226" s="263">
        <v>0.33021600000000001</v>
      </c>
      <c r="E226" s="263"/>
      <c r="F226" s="229">
        <v>26.150076310000003</v>
      </c>
      <c r="G226" s="2"/>
      <c r="H226" s="262"/>
      <c r="I226" s="262"/>
      <c r="J226" s="262"/>
    </row>
    <row r="227" spans="1:10" ht="17.149999999999999" customHeight="1" x14ac:dyDescent="0.3">
      <c r="A227" s="269">
        <v>39661</v>
      </c>
      <c r="B227" s="244">
        <v>8.2687288399999996</v>
      </c>
      <c r="C227" s="244">
        <v>10.068801150000001</v>
      </c>
      <c r="D227" s="263">
        <v>1.534572E-2</v>
      </c>
      <c r="E227" s="263"/>
      <c r="F227" s="229">
        <v>18.352875709999999</v>
      </c>
      <c r="G227" s="2"/>
      <c r="H227" s="262"/>
      <c r="I227" s="262"/>
      <c r="J227" s="262"/>
    </row>
    <row r="228" spans="1:10" ht="17.149999999999999" customHeight="1" x14ac:dyDescent="0.3">
      <c r="A228" s="269">
        <v>39692</v>
      </c>
      <c r="B228" s="244">
        <v>9.3212823900000004</v>
      </c>
      <c r="C228" s="244">
        <v>8.2502966699999991</v>
      </c>
      <c r="D228" s="263">
        <v>0.14293917</v>
      </c>
      <c r="E228" s="263"/>
      <c r="F228" s="229">
        <v>17.714518229999999</v>
      </c>
      <c r="G228" s="2"/>
      <c r="H228" s="262"/>
      <c r="I228" s="262"/>
      <c r="J228" s="262"/>
    </row>
    <row r="229" spans="1:10" ht="17.149999999999999" customHeight="1" x14ac:dyDescent="0.3">
      <c r="A229" s="269">
        <v>39722</v>
      </c>
      <c r="B229" s="244">
        <v>9.9686773700000018</v>
      </c>
      <c r="C229" s="244">
        <v>6.2595866200000003</v>
      </c>
      <c r="D229" s="263">
        <v>3.3576599999999997E-3</v>
      </c>
      <c r="E229" s="263"/>
      <c r="F229" s="229">
        <v>16.231621650000001</v>
      </c>
      <c r="G229" s="2"/>
      <c r="H229" s="262"/>
      <c r="I229" s="262"/>
      <c r="J229" s="262"/>
    </row>
    <row r="230" spans="1:10" ht="17.149999999999999" customHeight="1" x14ac:dyDescent="0.3">
      <c r="A230" s="269">
        <v>39753</v>
      </c>
      <c r="B230" s="244">
        <v>7.0411407200000005</v>
      </c>
      <c r="C230" s="244">
        <v>4.45398198</v>
      </c>
      <c r="D230" s="263">
        <v>0.16563900000000001</v>
      </c>
      <c r="E230" s="263"/>
      <c r="F230" s="229">
        <v>11.6607617</v>
      </c>
      <c r="G230" s="2"/>
      <c r="H230" s="262"/>
      <c r="I230" s="262"/>
      <c r="J230" s="262"/>
    </row>
    <row r="231" spans="1:10" ht="17.149999999999999" customHeight="1" x14ac:dyDescent="0.3">
      <c r="A231" s="269">
        <v>39783</v>
      </c>
      <c r="B231" s="244">
        <v>7.551090900000001</v>
      </c>
      <c r="C231" s="244">
        <v>1.9255378000000001</v>
      </c>
      <c r="D231" s="263">
        <v>0.11865475</v>
      </c>
      <c r="E231" s="263"/>
      <c r="F231" s="229">
        <v>9.5952834500000019</v>
      </c>
      <c r="G231" s="2"/>
      <c r="H231" s="262"/>
      <c r="I231" s="262"/>
      <c r="J231" s="262"/>
    </row>
    <row r="232" spans="1:10" ht="17.149999999999999" customHeight="1" x14ac:dyDescent="0.3">
      <c r="A232" s="270">
        <v>39814</v>
      </c>
      <c r="B232" s="244">
        <v>12.095582779999997</v>
      </c>
      <c r="C232" s="244">
        <v>2.6324451399999997</v>
      </c>
      <c r="D232" s="263">
        <v>7.9190999999999998E-2</v>
      </c>
      <c r="E232" s="263"/>
      <c r="F232" s="229">
        <v>14.807218919999997</v>
      </c>
      <c r="G232" s="2"/>
      <c r="H232" s="262"/>
      <c r="I232" s="262"/>
      <c r="J232" s="262"/>
    </row>
    <row r="233" spans="1:10" ht="17.149999999999999" customHeight="1" x14ac:dyDescent="0.3">
      <c r="A233" s="269">
        <v>39845</v>
      </c>
      <c r="B233" s="244">
        <v>13.918296689999984</v>
      </c>
      <c r="C233" s="244">
        <v>7.5586515299999997</v>
      </c>
      <c r="D233" s="263">
        <v>1.385519E-2</v>
      </c>
      <c r="E233" s="263"/>
      <c r="F233" s="229">
        <v>21.490803409999984</v>
      </c>
      <c r="G233" s="2"/>
      <c r="H233" s="262"/>
      <c r="I233" s="262"/>
      <c r="J233" s="262"/>
    </row>
    <row r="234" spans="1:10" ht="17.149999999999999" customHeight="1" x14ac:dyDescent="0.3">
      <c r="A234" s="269">
        <v>39873</v>
      </c>
      <c r="B234" s="244">
        <v>12.115255849999997</v>
      </c>
      <c r="C234" s="244">
        <v>1.9492502000000003</v>
      </c>
      <c r="D234" s="263">
        <v>5.4946000000000002E-2</v>
      </c>
      <c r="E234" s="263"/>
      <c r="F234" s="229">
        <v>14.119452049999996</v>
      </c>
      <c r="G234" s="2"/>
      <c r="H234" s="262"/>
      <c r="I234" s="262"/>
      <c r="J234" s="262"/>
    </row>
    <row r="235" spans="1:10" ht="17.149999999999999" customHeight="1" x14ac:dyDescent="0.3">
      <c r="A235" s="269">
        <v>39904</v>
      </c>
      <c r="B235" s="244">
        <v>16.156719100000007</v>
      </c>
      <c r="C235" s="244">
        <v>4.7431583399999999</v>
      </c>
      <c r="D235" s="263">
        <v>0.14975451000000001</v>
      </c>
      <c r="E235" s="263"/>
      <c r="F235" s="229">
        <v>21.049631950000009</v>
      </c>
      <c r="G235" s="2"/>
      <c r="H235" s="262"/>
      <c r="I235" s="262"/>
      <c r="J235" s="262"/>
    </row>
    <row r="236" spans="1:10" ht="17.149999999999999" customHeight="1" x14ac:dyDescent="0.3">
      <c r="A236" s="269">
        <v>39934</v>
      </c>
      <c r="B236" s="244">
        <v>19.655360850000001</v>
      </c>
      <c r="C236" s="244">
        <v>11.016098599999999</v>
      </c>
      <c r="D236" s="263">
        <v>0.19805500000000001</v>
      </c>
      <c r="E236" s="263"/>
      <c r="F236" s="229">
        <v>30.86951445</v>
      </c>
      <c r="G236" s="2"/>
      <c r="H236" s="262"/>
      <c r="I236" s="262"/>
      <c r="J236" s="262"/>
    </row>
    <row r="237" spans="1:10" ht="17.149999999999999" customHeight="1" x14ac:dyDescent="0.3">
      <c r="A237" s="269">
        <v>39965</v>
      </c>
      <c r="B237" s="244">
        <v>16.516355860000001</v>
      </c>
      <c r="C237" s="244">
        <v>4.6591644900000002</v>
      </c>
      <c r="D237" s="263">
        <v>0.14336499999999999</v>
      </c>
      <c r="E237" s="263"/>
      <c r="F237" s="229">
        <v>21.318885350000002</v>
      </c>
      <c r="G237" s="2"/>
      <c r="H237" s="262"/>
      <c r="I237" s="262"/>
      <c r="J237" s="262"/>
    </row>
    <row r="238" spans="1:10" ht="17.149999999999999" customHeight="1" x14ac:dyDescent="0.3">
      <c r="A238" s="269">
        <v>39995</v>
      </c>
      <c r="B238" s="244">
        <v>19.166836240000016</v>
      </c>
      <c r="C238" s="244">
        <v>9.9429649700000002</v>
      </c>
      <c r="D238" s="263">
        <v>0.28191194000000003</v>
      </c>
      <c r="E238" s="263"/>
      <c r="F238" s="229">
        <v>29.391713150000015</v>
      </c>
      <c r="G238" s="2"/>
      <c r="H238" s="262"/>
      <c r="I238" s="262"/>
      <c r="J238" s="262"/>
    </row>
    <row r="239" spans="1:10" ht="17.149999999999999" customHeight="1" x14ac:dyDescent="0.3">
      <c r="A239" s="269">
        <v>40026</v>
      </c>
      <c r="B239" s="244">
        <v>17.41575795</v>
      </c>
      <c r="C239" s="244">
        <v>11.07480436</v>
      </c>
      <c r="D239" s="263">
        <v>0.10953929</v>
      </c>
      <c r="E239" s="263"/>
      <c r="F239" s="229">
        <v>28.600101600000002</v>
      </c>
      <c r="G239" s="2"/>
      <c r="H239" s="262"/>
      <c r="I239" s="262"/>
      <c r="J239" s="262"/>
    </row>
    <row r="240" spans="1:10" ht="17.149999999999999" customHeight="1" x14ac:dyDescent="0.3">
      <c r="A240" s="269">
        <v>40057</v>
      </c>
      <c r="B240" s="244">
        <v>18.379563740000005</v>
      </c>
      <c r="C240" s="244">
        <v>8.8458400300000015</v>
      </c>
      <c r="D240" s="263">
        <v>6.4933000000000005E-2</v>
      </c>
      <c r="E240" s="263"/>
      <c r="F240" s="229">
        <v>27.290336770000007</v>
      </c>
      <c r="G240" s="2"/>
      <c r="H240" s="262"/>
      <c r="I240" s="262"/>
      <c r="J240" s="262"/>
    </row>
    <row r="241" spans="1:10" ht="17.149999999999999" customHeight="1" x14ac:dyDescent="0.3">
      <c r="A241" s="269">
        <v>40087</v>
      </c>
      <c r="B241" s="244">
        <v>20.916320460000001</v>
      </c>
      <c r="C241" s="244">
        <v>12.319558060000002</v>
      </c>
      <c r="D241" s="263">
        <v>0.15225928</v>
      </c>
      <c r="E241" s="263"/>
      <c r="F241" s="229">
        <v>33.388137800000003</v>
      </c>
      <c r="G241" s="2"/>
      <c r="H241" s="262"/>
      <c r="I241" s="262"/>
      <c r="J241" s="262"/>
    </row>
    <row r="242" spans="1:10" ht="17.149999999999999" customHeight="1" x14ac:dyDescent="0.3">
      <c r="A242" s="269">
        <v>40118</v>
      </c>
      <c r="B242" s="244">
        <v>18.679926780000002</v>
      </c>
      <c r="C242" s="244">
        <v>4.7997383800000009</v>
      </c>
      <c r="D242" s="263">
        <v>0.66654000999999996</v>
      </c>
      <c r="E242" s="263"/>
      <c r="F242" s="229">
        <v>24.146205170000002</v>
      </c>
      <c r="G242" s="2"/>
      <c r="H242" s="262"/>
      <c r="I242" s="262"/>
      <c r="J242" s="262"/>
    </row>
    <row r="243" spans="1:10" ht="17.149999999999999" customHeight="1" x14ac:dyDescent="0.3">
      <c r="A243" s="269">
        <v>40148</v>
      </c>
      <c r="B243" s="244">
        <v>19.947908739999971</v>
      </c>
      <c r="C243" s="244">
        <v>7.4941486199999998</v>
      </c>
      <c r="D243" s="263">
        <v>0.10886999999999999</v>
      </c>
      <c r="E243" s="263"/>
      <c r="F243" s="229">
        <v>27.550927359999971</v>
      </c>
      <c r="G243" s="2"/>
      <c r="H243" s="262"/>
      <c r="I243" s="262"/>
      <c r="J243" s="262"/>
    </row>
    <row r="244" spans="1:10" ht="17.149999999999999" customHeight="1" x14ac:dyDescent="0.3">
      <c r="A244" s="270">
        <v>40179</v>
      </c>
      <c r="B244" s="244">
        <v>11.232719699999999</v>
      </c>
      <c r="C244" s="244">
        <v>7.5024937199999986</v>
      </c>
      <c r="D244" s="263">
        <v>0.20515128999999999</v>
      </c>
      <c r="E244" s="263"/>
      <c r="F244" s="229">
        <v>18.940364709999997</v>
      </c>
      <c r="G244" s="2"/>
      <c r="H244" s="262"/>
      <c r="I244" s="262"/>
      <c r="J244" s="262"/>
    </row>
    <row r="245" spans="1:10" ht="17.149999999999999" customHeight="1" x14ac:dyDescent="0.3">
      <c r="A245" s="269">
        <v>40210</v>
      </c>
      <c r="B245" s="244">
        <v>16.186985500000016</v>
      </c>
      <c r="C245" s="244">
        <v>9.5994651999999991</v>
      </c>
      <c r="D245" s="263">
        <v>7.2801119999999997E-2</v>
      </c>
      <c r="E245" s="263"/>
      <c r="F245" s="229">
        <v>25.859251820000019</v>
      </c>
      <c r="G245" s="2"/>
      <c r="H245" s="262"/>
      <c r="I245" s="262"/>
      <c r="J245" s="262"/>
    </row>
    <row r="246" spans="1:10" ht="17.149999999999999" customHeight="1" x14ac:dyDescent="0.3">
      <c r="A246" s="269">
        <v>40238</v>
      </c>
      <c r="B246" s="244">
        <v>8.8445775199999996</v>
      </c>
      <c r="C246" s="244">
        <v>9.6083372800000006</v>
      </c>
      <c r="D246" s="263">
        <v>0.25790591000000002</v>
      </c>
      <c r="E246" s="263"/>
      <c r="F246" s="229">
        <v>18.71082071</v>
      </c>
      <c r="G246" s="2"/>
      <c r="H246" s="262"/>
      <c r="I246" s="262"/>
      <c r="J246" s="262"/>
    </row>
    <row r="247" spans="1:10" ht="17.149999999999999" customHeight="1" x14ac:dyDescent="0.3">
      <c r="A247" s="269">
        <v>40269</v>
      </c>
      <c r="B247" s="244">
        <v>18.193439309999999</v>
      </c>
      <c r="C247" s="244">
        <v>12.69761261</v>
      </c>
      <c r="D247" s="263">
        <v>0.26741374000000001</v>
      </c>
      <c r="E247" s="263"/>
      <c r="F247" s="229">
        <v>31.158465659999997</v>
      </c>
      <c r="G247" s="2"/>
      <c r="H247" s="262"/>
      <c r="I247" s="262"/>
      <c r="J247" s="262"/>
    </row>
    <row r="248" spans="1:10" ht="17.149999999999999" customHeight="1" x14ac:dyDescent="0.3">
      <c r="A248" s="269">
        <v>40299</v>
      </c>
      <c r="B248" s="244">
        <v>10.205370439999999</v>
      </c>
      <c r="C248" s="244">
        <v>11.467818860000001</v>
      </c>
      <c r="D248" s="263">
        <v>0.35655499999999996</v>
      </c>
      <c r="E248" s="263"/>
      <c r="F248" s="229">
        <v>22.029744300000001</v>
      </c>
      <c r="G248" s="2"/>
      <c r="H248" s="262"/>
      <c r="I248" s="262"/>
      <c r="J248" s="262"/>
    </row>
    <row r="249" spans="1:10" ht="17.149999999999999" customHeight="1" x14ac:dyDescent="0.3">
      <c r="A249" s="269">
        <v>40330</v>
      </c>
      <c r="B249" s="244">
        <v>16.539914469999999</v>
      </c>
      <c r="C249" s="244">
        <v>10.128712179999999</v>
      </c>
      <c r="D249" s="263">
        <v>0.51866884000000002</v>
      </c>
      <c r="E249" s="263"/>
      <c r="F249" s="229">
        <v>27.187295489999997</v>
      </c>
      <c r="G249" s="2"/>
      <c r="H249" s="262"/>
      <c r="I249" s="262"/>
      <c r="J249" s="262"/>
    </row>
    <row r="250" spans="1:10" ht="17.149999999999999" customHeight="1" x14ac:dyDescent="0.3">
      <c r="A250" s="269">
        <v>40360</v>
      </c>
      <c r="B250" s="244">
        <v>20.614763160000003</v>
      </c>
      <c r="C250" s="244">
        <v>10.389118770000001</v>
      </c>
      <c r="D250" s="263">
        <v>0.14294976000000001</v>
      </c>
      <c r="E250" s="263"/>
      <c r="F250" s="229">
        <v>31.146831690000006</v>
      </c>
      <c r="G250" s="2"/>
      <c r="H250" s="262"/>
      <c r="I250" s="262"/>
      <c r="J250" s="262"/>
    </row>
    <row r="251" spans="1:10" ht="17.149999999999999" customHeight="1" x14ac:dyDescent="0.3">
      <c r="A251" s="269">
        <v>40391</v>
      </c>
      <c r="B251" s="244">
        <v>16.023471999999973</v>
      </c>
      <c r="C251" s="244">
        <v>2.8477741400000003</v>
      </c>
      <c r="D251" s="263">
        <v>3.6303429999999998E-2</v>
      </c>
      <c r="E251" s="263"/>
      <c r="F251" s="229">
        <v>18.907549569999972</v>
      </c>
      <c r="G251" s="2"/>
      <c r="H251" s="262"/>
      <c r="I251" s="262"/>
      <c r="J251" s="262"/>
    </row>
    <row r="252" spans="1:10" ht="17.149999999999999" customHeight="1" x14ac:dyDescent="0.3">
      <c r="A252" s="269">
        <v>40422</v>
      </c>
      <c r="B252" s="244">
        <v>15.861599239999999</v>
      </c>
      <c r="C252" s="244">
        <v>12.81549021</v>
      </c>
      <c r="D252" s="263">
        <v>1.1016E-2</v>
      </c>
      <c r="E252" s="263"/>
      <c r="F252" s="229">
        <v>28.688105449999998</v>
      </c>
      <c r="G252" s="2"/>
      <c r="H252" s="262"/>
      <c r="I252" s="262"/>
      <c r="J252" s="262"/>
    </row>
    <row r="253" spans="1:10" ht="17.149999999999999" customHeight="1" x14ac:dyDescent="0.3">
      <c r="A253" s="269">
        <v>40452</v>
      </c>
      <c r="B253" s="244">
        <v>18.684401770000001</v>
      </c>
      <c r="C253" s="244">
        <v>13.31567783</v>
      </c>
      <c r="D253" s="263">
        <v>0.17437148000000002</v>
      </c>
      <c r="E253" s="263"/>
      <c r="F253" s="229">
        <v>32.174451080000004</v>
      </c>
      <c r="G253" s="2"/>
      <c r="H253" s="262"/>
      <c r="I253" s="262"/>
      <c r="J253" s="262"/>
    </row>
    <row r="254" spans="1:10" ht="17.149999999999999" customHeight="1" x14ac:dyDescent="0.3">
      <c r="A254" s="269">
        <v>40483</v>
      </c>
      <c r="B254" s="244">
        <v>14.002618389999999</v>
      </c>
      <c r="C254" s="244">
        <v>3.5124209400000006</v>
      </c>
      <c r="D254" s="263">
        <v>0.20852885999999998</v>
      </c>
      <c r="E254" s="263"/>
      <c r="F254" s="229">
        <v>17.723568189999998</v>
      </c>
      <c r="G254" s="2"/>
      <c r="H254" s="262"/>
      <c r="I254" s="262"/>
      <c r="J254" s="262"/>
    </row>
    <row r="255" spans="1:10" ht="17.149999999999999" customHeight="1" x14ac:dyDescent="0.3">
      <c r="A255" s="269">
        <v>40513</v>
      </c>
      <c r="B255" s="244">
        <v>15.285259740000001</v>
      </c>
      <c r="C255" s="244">
        <v>7.5653219600000003</v>
      </c>
      <c r="D255" s="263">
        <v>2.1679069999999998E-2</v>
      </c>
      <c r="E255" s="263"/>
      <c r="F255" s="229">
        <v>22.87226077</v>
      </c>
      <c r="G255" s="2"/>
      <c r="H255" s="262"/>
      <c r="I255" s="262"/>
      <c r="J255" s="262"/>
    </row>
    <row r="256" spans="1:10" ht="17.149999999999999" customHeight="1" x14ac:dyDescent="0.3">
      <c r="A256" s="270">
        <v>40544</v>
      </c>
      <c r="B256" s="244">
        <v>14.20083515</v>
      </c>
      <c r="C256" s="244">
        <v>5.8861322899999999</v>
      </c>
      <c r="D256" s="263">
        <v>0</v>
      </c>
      <c r="E256" s="263"/>
      <c r="F256" s="229">
        <v>20.086967439999999</v>
      </c>
      <c r="G256" s="2"/>
      <c r="H256" s="262"/>
      <c r="I256" s="262"/>
      <c r="J256" s="262"/>
    </row>
    <row r="257" spans="1:10" ht="17.149999999999999" customHeight="1" x14ac:dyDescent="0.3">
      <c r="A257" s="269">
        <v>40575</v>
      </c>
      <c r="B257" s="244">
        <v>10.905777349999999</v>
      </c>
      <c r="C257" s="244">
        <v>5.80047581</v>
      </c>
      <c r="D257" s="263">
        <v>0</v>
      </c>
      <c r="E257" s="263"/>
      <c r="F257" s="229">
        <v>16.706253159999999</v>
      </c>
      <c r="G257" s="2"/>
      <c r="H257" s="262"/>
      <c r="I257" s="262"/>
      <c r="J257" s="262"/>
    </row>
    <row r="258" spans="1:10" ht="17.149999999999999" customHeight="1" x14ac:dyDescent="0.3">
      <c r="A258" s="269">
        <v>40603</v>
      </c>
      <c r="B258" s="244">
        <v>14.020196109999999</v>
      </c>
      <c r="C258" s="244">
        <v>12.446431100000002</v>
      </c>
      <c r="D258" s="263">
        <v>0.11324703</v>
      </c>
      <c r="E258" s="263"/>
      <c r="F258" s="229">
        <v>26.579874240000002</v>
      </c>
      <c r="G258" s="2"/>
      <c r="H258" s="262"/>
      <c r="I258" s="262"/>
      <c r="J258" s="262"/>
    </row>
    <row r="259" spans="1:10" ht="17.149999999999999" customHeight="1" x14ac:dyDescent="0.3">
      <c r="A259" s="269">
        <v>40634</v>
      </c>
      <c r="B259" s="244">
        <v>12.89287513</v>
      </c>
      <c r="C259" s="244">
        <v>22.887365189999997</v>
      </c>
      <c r="D259" s="263">
        <v>7.1608580000000005E-2</v>
      </c>
      <c r="E259" s="263"/>
      <c r="F259" s="229">
        <v>35.851848899999993</v>
      </c>
      <c r="G259" s="2"/>
      <c r="H259" s="262"/>
      <c r="I259" s="262"/>
      <c r="J259" s="262"/>
    </row>
    <row r="260" spans="1:10" ht="17.149999999999999" customHeight="1" x14ac:dyDescent="0.3">
      <c r="A260" s="269">
        <v>40664</v>
      </c>
      <c r="B260" s="244">
        <v>12.564576809999998</v>
      </c>
      <c r="C260" s="244">
        <v>17.146180740000002</v>
      </c>
      <c r="D260" s="263">
        <v>1.1836500000000001E-3</v>
      </c>
      <c r="E260" s="263"/>
      <c r="F260" s="229">
        <v>29.711941199999998</v>
      </c>
      <c r="G260" s="2"/>
      <c r="H260" s="262"/>
      <c r="I260" s="262"/>
      <c r="J260" s="262"/>
    </row>
    <row r="261" spans="1:10" ht="17.149999999999999" customHeight="1" x14ac:dyDescent="0.3">
      <c r="A261" s="269">
        <v>40695</v>
      </c>
      <c r="B261" s="244">
        <v>12.678393849999999</v>
      </c>
      <c r="C261" s="244">
        <v>15.9618815</v>
      </c>
      <c r="D261" s="263">
        <v>0.13341341000000001</v>
      </c>
      <c r="E261" s="263"/>
      <c r="F261" s="229">
        <v>28.773688759999999</v>
      </c>
      <c r="G261" s="2"/>
      <c r="H261" s="262"/>
      <c r="I261" s="262"/>
      <c r="J261" s="262"/>
    </row>
    <row r="262" spans="1:10" ht="17.149999999999999" customHeight="1" x14ac:dyDescent="0.3">
      <c r="A262" s="269">
        <v>40725</v>
      </c>
      <c r="B262" s="244">
        <v>7.9274529299999985</v>
      </c>
      <c r="C262" s="244">
        <v>8.0501392200000002</v>
      </c>
      <c r="D262" s="263">
        <v>1.1016E-2</v>
      </c>
      <c r="E262" s="263"/>
      <c r="F262" s="229">
        <v>15.988608149999997</v>
      </c>
      <c r="G262" s="2"/>
      <c r="H262" s="262"/>
      <c r="I262" s="262"/>
      <c r="J262" s="262"/>
    </row>
    <row r="263" spans="1:10" ht="17.149999999999999" customHeight="1" x14ac:dyDescent="0.3">
      <c r="A263" s="269">
        <v>40756</v>
      </c>
      <c r="B263" s="244">
        <v>13.266433500000016</v>
      </c>
      <c r="C263" s="244">
        <v>3.8534360699999999</v>
      </c>
      <c r="D263" s="263">
        <v>3.7412000000000003E-4</v>
      </c>
      <c r="E263" s="263"/>
      <c r="F263" s="229">
        <v>17.120243690000017</v>
      </c>
      <c r="G263" s="2"/>
      <c r="H263" s="262"/>
      <c r="I263" s="262"/>
      <c r="J263" s="262"/>
    </row>
    <row r="264" spans="1:10" ht="17.149999999999999" customHeight="1" x14ac:dyDescent="0.3">
      <c r="A264" s="269">
        <v>40787</v>
      </c>
      <c r="B264" s="244">
        <v>16.792259059999971</v>
      </c>
      <c r="C264" s="244">
        <v>12.980866170000001</v>
      </c>
      <c r="D264" s="263">
        <v>0.12307653</v>
      </c>
      <c r="E264" s="263"/>
      <c r="F264" s="229">
        <v>29.896201759999968</v>
      </c>
      <c r="G264" s="2"/>
      <c r="H264" s="262"/>
      <c r="I264" s="262"/>
      <c r="J264" s="262"/>
    </row>
    <row r="265" spans="1:10" ht="17.149999999999999" customHeight="1" x14ac:dyDescent="0.3">
      <c r="A265" s="269">
        <v>40817</v>
      </c>
      <c r="B265" s="244">
        <v>13.950356610000016</v>
      </c>
      <c r="C265" s="244">
        <v>13.02213774</v>
      </c>
      <c r="D265" s="263">
        <v>3.0980999999999999E-4</v>
      </c>
      <c r="E265" s="263"/>
      <c r="F265" s="229">
        <v>26.972804160000017</v>
      </c>
      <c r="G265" s="2"/>
      <c r="H265" s="262"/>
      <c r="I265" s="262"/>
      <c r="J265" s="262"/>
    </row>
    <row r="266" spans="1:10" ht="17.149999999999999" customHeight="1" x14ac:dyDescent="0.3">
      <c r="A266" s="269">
        <v>40848</v>
      </c>
      <c r="B266" s="244">
        <v>14.415028239999977</v>
      </c>
      <c r="C266" s="244">
        <v>8.5929909599999998</v>
      </c>
      <c r="D266" s="263">
        <v>0</v>
      </c>
      <c r="E266" s="263"/>
      <c r="F266" s="229">
        <v>23.008019199999978</v>
      </c>
      <c r="G266" s="2"/>
      <c r="H266" s="262"/>
      <c r="I266" s="262"/>
      <c r="J266" s="262"/>
    </row>
    <row r="267" spans="1:10" ht="17.149999999999999" customHeight="1" x14ac:dyDescent="0.3">
      <c r="A267" s="269">
        <v>40878</v>
      </c>
      <c r="B267" s="244">
        <v>13.834984349999999</v>
      </c>
      <c r="C267" s="244">
        <v>5.8707684999999996</v>
      </c>
      <c r="D267" s="263">
        <v>0</v>
      </c>
      <c r="E267" s="263"/>
      <c r="F267" s="229">
        <v>19.70575285</v>
      </c>
      <c r="G267" s="2"/>
      <c r="H267" s="262"/>
      <c r="I267" s="262"/>
      <c r="J267" s="262"/>
    </row>
    <row r="268" spans="1:10" ht="17.149999999999999" customHeight="1" x14ac:dyDescent="0.3">
      <c r="A268" s="270">
        <v>40909</v>
      </c>
      <c r="B268" s="244">
        <v>12.566955319999998</v>
      </c>
      <c r="C268" s="244">
        <v>5.2628989299999995</v>
      </c>
      <c r="D268" s="263">
        <v>0</v>
      </c>
      <c r="E268" s="263"/>
      <c r="F268" s="229">
        <v>17.829854249999997</v>
      </c>
      <c r="G268" s="2"/>
      <c r="H268" s="262"/>
      <c r="I268" s="262"/>
      <c r="J268" s="262"/>
    </row>
    <row r="269" spans="1:10" ht="17.149999999999999" customHeight="1" x14ac:dyDescent="0.3">
      <c r="A269" s="269">
        <v>40940</v>
      </c>
      <c r="B269" s="244">
        <v>9.8597286400000002</v>
      </c>
      <c r="C269" s="244">
        <v>6.9585172799999997</v>
      </c>
      <c r="D269" s="263">
        <v>0</v>
      </c>
      <c r="E269" s="263"/>
      <c r="F269" s="229">
        <v>16.818245919999999</v>
      </c>
      <c r="G269" s="2"/>
      <c r="H269" s="262"/>
      <c r="I269" s="262"/>
      <c r="J269" s="262"/>
    </row>
    <row r="270" spans="1:10" ht="17.149999999999999" customHeight="1" x14ac:dyDescent="0.3">
      <c r="A270" s="269">
        <v>40969</v>
      </c>
      <c r="B270" s="244">
        <v>14.486573999999974</v>
      </c>
      <c r="C270" s="244">
        <v>10.188089289999999</v>
      </c>
      <c r="D270" s="263">
        <v>2.4729849999999998E-2</v>
      </c>
      <c r="E270" s="263"/>
      <c r="F270" s="229">
        <v>24.699393139999973</v>
      </c>
      <c r="G270" s="2"/>
      <c r="H270" s="262"/>
      <c r="I270" s="262"/>
      <c r="J270" s="262"/>
    </row>
    <row r="271" spans="1:10" ht="17.149999999999999" customHeight="1" x14ac:dyDescent="0.3">
      <c r="A271" s="269">
        <v>41000</v>
      </c>
      <c r="B271" s="244">
        <v>17.126920690000002</v>
      </c>
      <c r="C271" s="244">
        <v>10.443541950000002</v>
      </c>
      <c r="D271" s="263">
        <v>0</v>
      </c>
      <c r="E271" s="263"/>
      <c r="F271" s="229">
        <v>27.570462640000002</v>
      </c>
      <c r="G271" s="2"/>
      <c r="H271" s="262"/>
      <c r="I271" s="262"/>
      <c r="J271" s="262"/>
    </row>
    <row r="272" spans="1:10" ht="17.149999999999999" customHeight="1" x14ac:dyDescent="0.3">
      <c r="A272" s="269">
        <v>41030</v>
      </c>
      <c r="B272" s="244">
        <v>17.465052259999997</v>
      </c>
      <c r="C272" s="244">
        <v>8.3034736599999999</v>
      </c>
      <c r="D272" s="263">
        <v>0</v>
      </c>
      <c r="E272" s="263"/>
      <c r="F272" s="229">
        <v>25.768525919999995</v>
      </c>
      <c r="G272" s="2"/>
      <c r="H272" s="262"/>
      <c r="I272" s="262"/>
      <c r="J272" s="262"/>
    </row>
    <row r="273" spans="1:10" ht="17.149999999999999" customHeight="1" x14ac:dyDescent="0.3">
      <c r="A273" s="269">
        <v>41061</v>
      </c>
      <c r="B273" s="244">
        <v>24.999431609999998</v>
      </c>
      <c r="C273" s="244">
        <v>7.0202800099999996</v>
      </c>
      <c r="D273" s="263">
        <v>0</v>
      </c>
      <c r="E273" s="263"/>
      <c r="F273" s="229">
        <v>32.019711619999995</v>
      </c>
      <c r="G273" s="2"/>
      <c r="H273" s="262"/>
      <c r="I273" s="262"/>
      <c r="J273" s="262"/>
    </row>
    <row r="274" spans="1:10" ht="17.149999999999999" customHeight="1" x14ac:dyDescent="0.3">
      <c r="A274" s="269">
        <v>41091</v>
      </c>
      <c r="B274" s="244">
        <v>20.89039322</v>
      </c>
      <c r="C274" s="244">
        <v>6.9159139400000003</v>
      </c>
      <c r="D274" s="263">
        <v>0</v>
      </c>
      <c r="E274" s="263"/>
      <c r="F274" s="229">
        <v>27.806307159999999</v>
      </c>
      <c r="G274" s="2"/>
      <c r="H274" s="262"/>
      <c r="I274" s="262"/>
      <c r="J274" s="262"/>
    </row>
    <row r="275" spans="1:10" ht="17.149999999999999" customHeight="1" x14ac:dyDescent="0.3">
      <c r="A275" s="269">
        <v>41122</v>
      </c>
      <c r="B275" s="244">
        <v>32.981671739999996</v>
      </c>
      <c r="C275" s="244">
        <v>3.8705037</v>
      </c>
      <c r="D275" s="263">
        <v>0</v>
      </c>
      <c r="E275" s="263"/>
      <c r="F275" s="229">
        <v>36.852175439999996</v>
      </c>
      <c r="G275" s="2"/>
      <c r="H275" s="262"/>
      <c r="I275" s="262"/>
      <c r="J275" s="262"/>
    </row>
    <row r="276" spans="1:10" ht="17.149999999999999" customHeight="1" x14ac:dyDescent="0.3">
      <c r="A276" s="269">
        <v>41153</v>
      </c>
      <c r="B276" s="244">
        <v>15.383811769999999</v>
      </c>
      <c r="C276" s="244">
        <v>10.012589070000001</v>
      </c>
      <c r="D276" s="263">
        <v>2.0820000000000001E-3</v>
      </c>
      <c r="E276" s="263"/>
      <c r="F276" s="229">
        <v>25.39848284</v>
      </c>
      <c r="G276" s="2"/>
      <c r="H276" s="262"/>
      <c r="I276" s="262"/>
      <c r="J276" s="262"/>
    </row>
    <row r="277" spans="1:10" ht="17.149999999999999" customHeight="1" x14ac:dyDescent="0.3">
      <c r="A277" s="269">
        <v>41183</v>
      </c>
      <c r="B277" s="244">
        <v>14.03163705</v>
      </c>
      <c r="C277" s="244">
        <v>4.2277340700000003</v>
      </c>
      <c r="D277" s="263">
        <v>8.2059999999999997E-5</v>
      </c>
      <c r="E277" s="263"/>
      <c r="F277" s="229">
        <v>18.259453180000001</v>
      </c>
      <c r="G277" s="2"/>
      <c r="H277" s="262"/>
      <c r="I277" s="262"/>
      <c r="J277" s="262"/>
    </row>
    <row r="278" spans="1:10" ht="17.149999999999999" customHeight="1" x14ac:dyDescent="0.3">
      <c r="A278" s="269">
        <v>41214</v>
      </c>
      <c r="B278" s="244">
        <v>17.090286509999999</v>
      </c>
      <c r="C278" s="244">
        <v>8.5321370000000005</v>
      </c>
      <c r="D278" s="263">
        <v>0.127859</v>
      </c>
      <c r="E278" s="263"/>
      <c r="F278" s="229">
        <v>25.750282509999998</v>
      </c>
      <c r="G278" s="2"/>
      <c r="H278" s="262"/>
      <c r="I278" s="262"/>
      <c r="J278" s="262"/>
    </row>
    <row r="279" spans="1:10" ht="17.149999999999999" customHeight="1" x14ac:dyDescent="0.3">
      <c r="A279" s="269">
        <v>41244</v>
      </c>
      <c r="B279" s="244">
        <v>22.789355</v>
      </c>
      <c r="C279" s="244">
        <v>4.2548797999999994</v>
      </c>
      <c r="D279" s="263">
        <v>6.8560000000000008E-4</v>
      </c>
      <c r="E279" s="263"/>
      <c r="F279" s="229">
        <v>27.044920400000002</v>
      </c>
      <c r="G279" s="2"/>
      <c r="H279" s="262"/>
      <c r="I279" s="262"/>
      <c r="J279" s="262"/>
    </row>
    <row r="280" spans="1:10" ht="17.149999999999999" customHeight="1" x14ac:dyDescent="0.3">
      <c r="A280" s="270">
        <v>41275</v>
      </c>
      <c r="B280" s="244">
        <v>20.18081819</v>
      </c>
      <c r="C280" s="244">
        <v>7.0378106499999999</v>
      </c>
      <c r="D280" s="263">
        <v>2.0820000000000001E-3</v>
      </c>
      <c r="E280" s="263"/>
      <c r="F280" s="229">
        <v>27.220710840000002</v>
      </c>
      <c r="G280" s="2"/>
      <c r="H280" s="262"/>
      <c r="I280" s="262"/>
      <c r="J280" s="262"/>
    </row>
    <row r="281" spans="1:10" ht="17.149999999999999" customHeight="1" x14ac:dyDescent="0.3">
      <c r="A281" s="269">
        <v>41306</v>
      </c>
      <c r="B281" s="244">
        <v>22.7754999</v>
      </c>
      <c r="C281" s="244">
        <v>4.9451129000000007</v>
      </c>
      <c r="D281" s="263">
        <v>0</v>
      </c>
      <c r="E281" s="263"/>
      <c r="F281" s="229">
        <v>27.720612800000001</v>
      </c>
      <c r="G281" s="2"/>
      <c r="H281" s="262"/>
      <c r="I281" s="262"/>
      <c r="J281" s="262"/>
    </row>
    <row r="282" spans="1:10" ht="17.149999999999999" customHeight="1" x14ac:dyDescent="0.3">
      <c r="A282" s="269">
        <v>41334</v>
      </c>
      <c r="B282" s="244">
        <v>20.425867449999998</v>
      </c>
      <c r="C282" s="244">
        <v>6.4450331499999995</v>
      </c>
      <c r="D282" s="263">
        <v>0</v>
      </c>
      <c r="E282" s="263"/>
      <c r="F282" s="229">
        <v>26.870900599999999</v>
      </c>
      <c r="G282" s="2"/>
      <c r="H282" s="262"/>
      <c r="I282" s="262"/>
      <c r="J282" s="262"/>
    </row>
    <row r="283" spans="1:10" ht="17.149999999999999" customHeight="1" x14ac:dyDescent="0.3">
      <c r="A283" s="269">
        <v>41365</v>
      </c>
      <c r="B283" s="244">
        <v>14.810874619999975</v>
      </c>
      <c r="C283" s="244">
        <v>8.2159478299999993</v>
      </c>
      <c r="D283" s="263">
        <v>0</v>
      </c>
      <c r="E283" s="263"/>
      <c r="F283" s="229">
        <v>23.026822449999976</v>
      </c>
      <c r="G283" s="2"/>
      <c r="H283" s="262"/>
      <c r="I283" s="262"/>
      <c r="J283" s="262"/>
    </row>
    <row r="284" spans="1:10" ht="17.149999999999999" customHeight="1" x14ac:dyDescent="0.3">
      <c r="A284" s="269">
        <v>41395</v>
      </c>
      <c r="B284" s="244">
        <v>16.714388700000001</v>
      </c>
      <c r="C284" s="244">
        <v>9.431891349999999</v>
      </c>
      <c r="D284" s="263">
        <v>0</v>
      </c>
      <c r="E284" s="263"/>
      <c r="F284" s="229">
        <v>26.146280050000001</v>
      </c>
      <c r="G284" s="2"/>
      <c r="H284" s="262"/>
      <c r="I284" s="262"/>
      <c r="J284" s="262"/>
    </row>
    <row r="285" spans="1:10" ht="17.149999999999999" customHeight="1" x14ac:dyDescent="0.3">
      <c r="A285" s="269">
        <v>41426</v>
      </c>
      <c r="B285" s="244">
        <v>19.262229369999996</v>
      </c>
      <c r="C285" s="244">
        <v>5.7882178100000008</v>
      </c>
      <c r="D285" s="263">
        <v>0</v>
      </c>
      <c r="E285" s="263"/>
      <c r="F285" s="229">
        <v>25.050447179999999</v>
      </c>
      <c r="G285" s="2"/>
      <c r="H285" s="262"/>
      <c r="I285" s="262"/>
      <c r="J285" s="262"/>
    </row>
    <row r="286" spans="1:10" ht="17.149999999999999" customHeight="1" x14ac:dyDescent="0.3">
      <c r="A286" s="269">
        <v>41456</v>
      </c>
      <c r="B286" s="244">
        <v>22.371252939999998</v>
      </c>
      <c r="C286" s="244">
        <v>2.5938644599999998</v>
      </c>
      <c r="D286" s="263">
        <v>1.6626720000000001E-2</v>
      </c>
      <c r="E286" s="263"/>
      <c r="F286" s="229">
        <v>24.981744119999998</v>
      </c>
      <c r="G286" s="2"/>
      <c r="H286" s="262"/>
      <c r="I286" s="262"/>
      <c r="J286" s="262"/>
    </row>
    <row r="287" spans="1:10" ht="17.149999999999999" customHeight="1" x14ac:dyDescent="0.3">
      <c r="A287" s="269">
        <v>41487</v>
      </c>
      <c r="B287" s="244">
        <v>28.643448903000003</v>
      </c>
      <c r="C287" s="244">
        <v>3.57588602</v>
      </c>
      <c r="D287" s="263">
        <v>4.343172E-2</v>
      </c>
      <c r="E287" s="263"/>
      <c r="F287" s="229">
        <v>32.262766643000006</v>
      </c>
      <c r="G287" s="2"/>
      <c r="H287" s="262"/>
      <c r="I287" s="262"/>
      <c r="J287" s="262"/>
    </row>
    <row r="288" spans="1:10" ht="17.149999999999999" customHeight="1" x14ac:dyDescent="0.3">
      <c r="A288" s="269">
        <v>41518</v>
      </c>
      <c r="B288" s="244">
        <v>22.830409109999994</v>
      </c>
      <c r="C288" s="244">
        <v>2.5105106200000002</v>
      </c>
      <c r="D288" s="263">
        <v>1.780166E-2</v>
      </c>
      <c r="E288" s="263"/>
      <c r="F288" s="229">
        <v>25.358721389999996</v>
      </c>
      <c r="G288" s="2"/>
      <c r="H288" s="262"/>
      <c r="I288" s="262"/>
      <c r="J288" s="262"/>
    </row>
    <row r="289" spans="1:10" ht="17.149999999999999" customHeight="1" x14ac:dyDescent="0.3">
      <c r="A289" s="269">
        <v>41548</v>
      </c>
      <c r="B289" s="244">
        <v>25.793263097399997</v>
      </c>
      <c r="C289" s="244">
        <v>6.1490611199999998</v>
      </c>
      <c r="D289" s="263">
        <v>9.9120100000000006E-3</v>
      </c>
      <c r="E289" s="263"/>
      <c r="F289" s="229">
        <v>31.952236227399997</v>
      </c>
      <c r="G289" s="2"/>
      <c r="H289" s="262"/>
      <c r="I289" s="262"/>
      <c r="J289" s="262"/>
    </row>
    <row r="290" spans="1:10" ht="17.149999999999999" customHeight="1" x14ac:dyDescent="0.3">
      <c r="A290" s="269">
        <v>41579</v>
      </c>
      <c r="B290" s="244">
        <v>26.06701657</v>
      </c>
      <c r="C290" s="244">
        <v>6.4510321299999998</v>
      </c>
      <c r="D290" s="263">
        <v>0</v>
      </c>
      <c r="E290" s="263"/>
      <c r="F290" s="229">
        <v>32.518048700000001</v>
      </c>
      <c r="G290" s="2"/>
      <c r="H290" s="262"/>
      <c r="I290" s="262"/>
      <c r="J290" s="262"/>
    </row>
    <row r="291" spans="1:10" ht="17.149999999999999" customHeight="1" x14ac:dyDescent="0.3">
      <c r="A291" s="269">
        <v>41609</v>
      </c>
      <c r="B291" s="244">
        <v>27.798474859999999</v>
      </c>
      <c r="C291" s="244">
        <v>8.12642226</v>
      </c>
      <c r="D291" s="263">
        <v>6.5758360000000002E-2</v>
      </c>
      <c r="E291" s="263"/>
      <c r="F291" s="229">
        <v>35.990655480000001</v>
      </c>
      <c r="G291" s="2"/>
      <c r="H291" s="262"/>
      <c r="I291" s="262"/>
      <c r="J291" s="262"/>
    </row>
    <row r="292" spans="1:10" ht="17.149999999999999" customHeight="1" x14ac:dyDescent="0.3">
      <c r="A292" s="270">
        <v>41640</v>
      </c>
      <c r="B292" s="244">
        <v>24.154119043000001</v>
      </c>
      <c r="C292" s="244">
        <v>6.9641301400000009</v>
      </c>
      <c r="D292" s="263">
        <v>0</v>
      </c>
      <c r="E292" s="263"/>
      <c r="F292" s="229">
        <v>31.118249183000003</v>
      </c>
      <c r="G292" s="2"/>
      <c r="H292" s="262"/>
      <c r="I292" s="262"/>
      <c r="J292" s="262"/>
    </row>
    <row r="293" spans="1:10" ht="17.149999999999999" customHeight="1" x14ac:dyDescent="0.3">
      <c r="A293" s="269">
        <v>41671</v>
      </c>
      <c r="B293" s="244">
        <v>22.496628219999998</v>
      </c>
      <c r="C293" s="244">
        <v>4.01798243</v>
      </c>
      <c r="D293" s="263">
        <v>2.5249999999999999E-3</v>
      </c>
      <c r="E293" s="263"/>
      <c r="F293" s="229">
        <v>26.517135649999997</v>
      </c>
      <c r="G293" s="2"/>
      <c r="H293" s="262"/>
      <c r="I293" s="262"/>
      <c r="J293" s="262"/>
    </row>
    <row r="294" spans="1:10" ht="17.149999999999999" customHeight="1" x14ac:dyDescent="0.3">
      <c r="A294" s="269">
        <v>41699</v>
      </c>
      <c r="B294" s="244">
        <v>26.743742660000002</v>
      </c>
      <c r="C294" s="244">
        <v>4.1964720700000004</v>
      </c>
      <c r="D294" s="263">
        <v>5.0000000000000001E-4</v>
      </c>
      <c r="E294" s="263"/>
      <c r="F294" s="229">
        <v>30.940714730000003</v>
      </c>
      <c r="G294" s="2"/>
      <c r="H294" s="262"/>
      <c r="I294" s="262"/>
      <c r="J294" s="262"/>
    </row>
    <row r="295" spans="1:10" ht="17.149999999999999" customHeight="1" x14ac:dyDescent="0.3">
      <c r="A295" s="269">
        <v>41730</v>
      </c>
      <c r="B295" s="244">
        <v>23.564872855000001</v>
      </c>
      <c r="C295" s="244">
        <v>4.5490889399999999</v>
      </c>
      <c r="D295" s="263">
        <v>0</v>
      </c>
      <c r="E295" s="263"/>
      <c r="F295" s="229">
        <v>28.113961795000002</v>
      </c>
      <c r="G295" s="2"/>
      <c r="H295" s="262"/>
      <c r="I295" s="262"/>
      <c r="J295" s="262"/>
    </row>
    <row r="296" spans="1:10" ht="17.149999999999999" customHeight="1" x14ac:dyDescent="0.3">
      <c r="A296" s="269">
        <v>41760</v>
      </c>
      <c r="B296" s="244">
        <v>27.815241784999998</v>
      </c>
      <c r="C296" s="244">
        <v>4.2356765799999989</v>
      </c>
      <c r="D296" s="263">
        <v>0</v>
      </c>
      <c r="E296" s="263"/>
      <c r="F296" s="229">
        <v>32.050918364999994</v>
      </c>
      <c r="G296" s="2"/>
      <c r="H296" s="262"/>
      <c r="I296" s="262"/>
      <c r="J296" s="262"/>
    </row>
    <row r="297" spans="1:10" ht="17.149999999999999" customHeight="1" x14ac:dyDescent="0.3">
      <c r="A297" s="269">
        <v>41791</v>
      </c>
      <c r="B297" s="244">
        <v>24.030003400000002</v>
      </c>
      <c r="C297" s="244">
        <v>5.4718132299999995</v>
      </c>
      <c r="D297" s="263">
        <v>0</v>
      </c>
      <c r="E297" s="263"/>
      <c r="F297" s="229">
        <v>29.50181663</v>
      </c>
      <c r="G297" s="2"/>
      <c r="H297" s="262"/>
      <c r="I297" s="262"/>
      <c r="J297" s="262"/>
    </row>
    <row r="298" spans="1:10" ht="17.149999999999999" customHeight="1" x14ac:dyDescent="0.3">
      <c r="A298" s="269">
        <v>41821</v>
      </c>
      <c r="B298" s="244">
        <v>27.733002279999994</v>
      </c>
      <c r="C298" s="244">
        <v>4.4305503699999997</v>
      </c>
      <c r="D298" s="263">
        <v>0</v>
      </c>
      <c r="E298" s="263"/>
      <c r="F298" s="229">
        <v>32.163552649999993</v>
      </c>
      <c r="G298" s="2"/>
      <c r="H298" s="262"/>
      <c r="I298" s="262"/>
      <c r="J298" s="262"/>
    </row>
    <row r="299" spans="1:10" ht="17.149999999999999" customHeight="1" x14ac:dyDescent="0.3">
      <c r="A299" s="269">
        <v>41852</v>
      </c>
      <c r="B299" s="244">
        <v>30.822430520000001</v>
      </c>
      <c r="C299" s="244">
        <v>4.3902141299999995</v>
      </c>
      <c r="D299" s="263">
        <v>6.4071300000000005E-3</v>
      </c>
      <c r="E299" s="263"/>
      <c r="F299" s="229">
        <v>35.219051780000001</v>
      </c>
      <c r="G299" s="2"/>
      <c r="H299" s="262"/>
      <c r="I299" s="262"/>
      <c r="J299" s="262"/>
    </row>
    <row r="300" spans="1:10" ht="17.149999999999999" customHeight="1" x14ac:dyDescent="0.3">
      <c r="A300" s="269">
        <v>41883</v>
      </c>
      <c r="B300" s="244">
        <v>23.803220979999995</v>
      </c>
      <c r="C300" s="244">
        <v>3.2531015300000004</v>
      </c>
      <c r="D300" s="263">
        <v>0</v>
      </c>
      <c r="E300" s="263"/>
      <c r="F300" s="229">
        <v>27.056322509999994</v>
      </c>
      <c r="G300" s="2"/>
      <c r="H300" s="262"/>
      <c r="I300" s="262"/>
      <c r="J300" s="262"/>
    </row>
    <row r="301" spans="1:10" ht="17.149999999999999" customHeight="1" x14ac:dyDescent="0.3">
      <c r="A301" s="269">
        <v>41913</v>
      </c>
      <c r="B301" s="244">
        <v>30.907388360000006</v>
      </c>
      <c r="C301" s="244">
        <v>6.1621873500000008</v>
      </c>
      <c r="D301" s="263">
        <v>0</v>
      </c>
      <c r="E301" s="263"/>
      <c r="F301" s="229">
        <v>37.069575710000009</v>
      </c>
      <c r="G301" s="2"/>
      <c r="H301" s="262"/>
      <c r="I301" s="262"/>
      <c r="J301" s="262"/>
    </row>
    <row r="302" spans="1:10" ht="17.149999999999999" customHeight="1" x14ac:dyDescent="0.3">
      <c r="A302" s="269">
        <v>41944</v>
      </c>
      <c r="B302" s="244">
        <v>26.491338812000002</v>
      </c>
      <c r="C302" s="244">
        <v>5.3053047099999997</v>
      </c>
      <c r="D302" s="263">
        <v>0</v>
      </c>
      <c r="E302" s="263"/>
      <c r="F302" s="229">
        <v>31.796643522000004</v>
      </c>
      <c r="G302" s="2"/>
      <c r="H302" s="262"/>
      <c r="I302" s="262"/>
      <c r="J302" s="262"/>
    </row>
    <row r="303" spans="1:10" ht="17.149999999999999" customHeight="1" x14ac:dyDescent="0.3">
      <c r="A303" s="269">
        <v>41974</v>
      </c>
      <c r="B303" s="244">
        <v>34.434542780000001</v>
      </c>
      <c r="C303" s="244">
        <v>7.0203739000000001</v>
      </c>
      <c r="D303" s="263">
        <v>0.17275109000000002</v>
      </c>
      <c r="E303" s="263"/>
      <c r="F303" s="229">
        <v>41.627667770000002</v>
      </c>
      <c r="G303" s="2"/>
      <c r="H303" s="262"/>
      <c r="I303" s="262"/>
      <c r="J303" s="262"/>
    </row>
    <row r="304" spans="1:10" ht="17.149999999999999" customHeight="1" x14ac:dyDescent="0.3">
      <c r="A304" s="270">
        <v>42005</v>
      </c>
      <c r="B304" s="244">
        <v>29.983562038935489</v>
      </c>
      <c r="C304" s="244">
        <v>8.6459996700000001</v>
      </c>
      <c r="D304" s="263">
        <v>0</v>
      </c>
      <c r="E304" s="263"/>
      <c r="F304" s="229">
        <v>38.629561708935491</v>
      </c>
      <c r="G304" s="2"/>
      <c r="H304" s="262">
        <v>13.463397568935484</v>
      </c>
      <c r="I304" s="262">
        <v>25.059853659999998</v>
      </c>
      <c r="J304" s="262">
        <v>0.10631048</v>
      </c>
    </row>
    <row r="305" spans="1:10" ht="17.149999999999999" customHeight="1" x14ac:dyDescent="0.3">
      <c r="A305" s="269">
        <v>42036</v>
      </c>
      <c r="B305" s="244">
        <v>32.479169439766764</v>
      </c>
      <c r="C305" s="244">
        <v>8.3040794838039478</v>
      </c>
      <c r="D305" s="263">
        <v>0.15425163</v>
      </c>
      <c r="E305" s="263"/>
      <c r="F305" s="229">
        <v>40.937500553570707</v>
      </c>
      <c r="G305" s="2"/>
      <c r="H305" s="262">
        <v>17.93071748357071</v>
      </c>
      <c r="I305" s="262">
        <v>22.912380989999999</v>
      </c>
      <c r="J305" s="262">
        <v>9.4402079999999999E-2</v>
      </c>
    </row>
    <row r="306" spans="1:10" ht="17.149999999999999" customHeight="1" x14ac:dyDescent="0.3">
      <c r="A306" s="269">
        <v>42064</v>
      </c>
      <c r="B306" s="244">
        <v>30.487885968000001</v>
      </c>
      <c r="C306" s="244">
        <v>7.1052801199999998</v>
      </c>
      <c r="D306" s="263">
        <v>1.8896300000000002E-3</v>
      </c>
      <c r="E306" s="263"/>
      <c r="F306" s="229">
        <v>37.595055717999998</v>
      </c>
      <c r="G306" s="2"/>
      <c r="H306" s="262">
        <v>14.332290658000002</v>
      </c>
      <c r="I306" s="262">
        <v>23.12737671</v>
      </c>
      <c r="J306" s="262">
        <v>0.13538835000000002</v>
      </c>
    </row>
    <row r="307" spans="1:10" ht="17.149999999999999" customHeight="1" x14ac:dyDescent="0.3">
      <c r="A307" s="269">
        <v>42095</v>
      </c>
      <c r="B307" s="244">
        <v>28.28082799812772</v>
      </c>
      <c r="C307" s="244">
        <v>5.1112581199999996</v>
      </c>
      <c r="D307" s="263">
        <v>3.3482E-4</v>
      </c>
      <c r="E307" s="263"/>
      <c r="F307" s="229">
        <v>33.392420938127721</v>
      </c>
      <c r="G307" s="2"/>
      <c r="H307" s="262">
        <v>10.635824058127714</v>
      </c>
      <c r="I307" s="262">
        <v>22.603786080000003</v>
      </c>
      <c r="J307" s="262">
        <v>0.1528108</v>
      </c>
    </row>
    <row r="308" spans="1:10" ht="17.149999999999999" customHeight="1" x14ac:dyDescent="0.3">
      <c r="A308" s="269">
        <v>42125</v>
      </c>
      <c r="B308" s="244">
        <v>35.938938328700004</v>
      </c>
      <c r="C308" s="244">
        <v>10.977291019999999</v>
      </c>
      <c r="D308" s="263">
        <v>0</v>
      </c>
      <c r="E308" s="263"/>
      <c r="F308" s="229">
        <v>46.9162293487</v>
      </c>
      <c r="G308" s="2"/>
      <c r="H308" s="262">
        <v>19.243096568699997</v>
      </c>
      <c r="I308" s="262">
        <v>27.468432400000005</v>
      </c>
      <c r="J308" s="262">
        <v>0.15960038000000001</v>
      </c>
    </row>
    <row r="309" spans="1:10" ht="17.149999999999999" customHeight="1" x14ac:dyDescent="0.3">
      <c r="A309" s="269">
        <v>42156</v>
      </c>
      <c r="B309" s="244">
        <v>29.527771586</v>
      </c>
      <c r="C309" s="244">
        <v>6.3372539100000003</v>
      </c>
      <c r="D309" s="263">
        <v>0</v>
      </c>
      <c r="E309" s="263"/>
      <c r="F309" s="229">
        <v>35.865025496000001</v>
      </c>
      <c r="G309" s="2"/>
      <c r="H309" s="262">
        <v>12.721677126000001</v>
      </c>
      <c r="I309" s="262">
        <v>22.980952860000002</v>
      </c>
      <c r="J309" s="262">
        <v>0.16239551000000002</v>
      </c>
    </row>
    <row r="310" spans="1:10" ht="17.149999999999999" customHeight="1" x14ac:dyDescent="0.3">
      <c r="A310" s="269">
        <v>42186</v>
      </c>
      <c r="B310" s="244">
        <v>39.829114440000005</v>
      </c>
      <c r="C310" s="244">
        <v>11.718673649999998</v>
      </c>
      <c r="D310" s="263">
        <v>0</v>
      </c>
      <c r="E310" s="263"/>
      <c r="F310" s="229">
        <v>51.547788090000005</v>
      </c>
      <c r="G310" s="2"/>
      <c r="H310" s="262">
        <v>20.183487299999999</v>
      </c>
      <c r="I310" s="262">
        <v>31.145989239999999</v>
      </c>
      <c r="J310" s="262">
        <v>0.21831154999999999</v>
      </c>
    </row>
    <row r="311" spans="1:10" ht="17.149999999999999" customHeight="1" x14ac:dyDescent="0.3">
      <c r="A311" s="269">
        <v>42217</v>
      </c>
      <c r="B311" s="244">
        <v>32.071232613999996</v>
      </c>
      <c r="C311" s="244">
        <v>6.9579439099999991</v>
      </c>
      <c r="D311" s="263">
        <v>1.389315E-2</v>
      </c>
      <c r="E311" s="263"/>
      <c r="F311" s="229">
        <v>39.043069673999995</v>
      </c>
      <c r="G311" s="2"/>
      <c r="H311" s="262">
        <v>13.155490864000001</v>
      </c>
      <c r="I311" s="262">
        <v>25.600024209999997</v>
      </c>
      <c r="J311" s="262">
        <v>0.28755459999999999</v>
      </c>
    </row>
    <row r="312" spans="1:10" ht="17.149999999999999" customHeight="1" x14ac:dyDescent="0.3">
      <c r="A312" s="269">
        <v>42248</v>
      </c>
      <c r="B312" s="244">
        <v>31.896115839373831</v>
      </c>
      <c r="C312" s="244">
        <v>7.7794243100000005</v>
      </c>
      <c r="D312" s="263">
        <v>0</v>
      </c>
      <c r="E312" s="263"/>
      <c r="F312" s="229">
        <v>39.67554014937383</v>
      </c>
      <c r="G312" s="2"/>
      <c r="H312" s="262">
        <v>14.989076569373832</v>
      </c>
      <c r="I312" s="262">
        <v>24.443050840000002</v>
      </c>
      <c r="J312" s="262">
        <v>0.24341273999999999</v>
      </c>
    </row>
    <row r="313" spans="1:10" ht="17.149999999999999" customHeight="1" x14ac:dyDescent="0.3">
      <c r="A313" s="269">
        <v>42278</v>
      </c>
      <c r="B313" s="244">
        <v>38.415741069999996</v>
      </c>
      <c r="C313" s="244">
        <v>7.5639060899999997</v>
      </c>
      <c r="D313" s="263">
        <v>0.10410025000000001</v>
      </c>
      <c r="E313" s="263"/>
      <c r="F313" s="229">
        <v>46.083747410000001</v>
      </c>
      <c r="G313" s="2"/>
      <c r="H313" s="262">
        <v>16.358212810000001</v>
      </c>
      <c r="I313" s="262">
        <v>29.461091529999997</v>
      </c>
      <c r="J313" s="262">
        <v>0.26444307</v>
      </c>
    </row>
    <row r="314" spans="1:10" ht="17.149999999999999" customHeight="1" x14ac:dyDescent="0.3">
      <c r="A314" s="269">
        <v>42309</v>
      </c>
      <c r="B314" s="244">
        <v>31.138739166354409</v>
      </c>
      <c r="C314" s="244">
        <v>4.3685086650453417</v>
      </c>
      <c r="D314" s="263">
        <v>0</v>
      </c>
      <c r="E314" s="263"/>
      <c r="F314" s="229">
        <v>35.507247831399752</v>
      </c>
      <c r="G314" s="2"/>
      <c r="H314" s="262">
        <v>10.201882911399752</v>
      </c>
      <c r="I314" s="262">
        <v>25.016413149999998</v>
      </c>
      <c r="J314" s="262">
        <v>0.28895177</v>
      </c>
    </row>
    <row r="315" spans="1:10" ht="17.149999999999999" customHeight="1" x14ac:dyDescent="0.3">
      <c r="A315" s="269">
        <v>42339</v>
      </c>
      <c r="B315" s="244">
        <v>44.753313516762312</v>
      </c>
      <c r="C315" s="244">
        <v>4.2547127600000003</v>
      </c>
      <c r="D315" s="263">
        <v>0</v>
      </c>
      <c r="E315" s="263"/>
      <c r="F315" s="229">
        <v>49.008026276762308</v>
      </c>
      <c r="G315" s="2"/>
      <c r="H315" s="262">
        <v>16.550343176762311</v>
      </c>
      <c r="I315" s="262">
        <v>32.070759250000002</v>
      </c>
      <c r="J315" s="262">
        <v>0.38692384999999996</v>
      </c>
    </row>
    <row r="316" spans="1:10" ht="17.149999999999999" customHeight="1" x14ac:dyDescent="0.3">
      <c r="A316" s="270">
        <v>42370</v>
      </c>
      <c r="B316" s="244">
        <v>31.395491180000004</v>
      </c>
      <c r="C316" s="244">
        <v>6.3014518700000002</v>
      </c>
      <c r="D316" s="263">
        <v>0</v>
      </c>
      <c r="E316" s="263"/>
      <c r="F316" s="229">
        <v>37.696943050000002</v>
      </c>
      <c r="G316" s="2"/>
      <c r="H316" s="262">
        <v>13.372396699999999</v>
      </c>
      <c r="I316" s="262">
        <v>23.938168380000004</v>
      </c>
      <c r="J316" s="262">
        <v>0.38637797000000002</v>
      </c>
    </row>
    <row r="317" spans="1:10" ht="17.149999999999999" customHeight="1" x14ac:dyDescent="0.3">
      <c r="A317" s="269">
        <v>42401</v>
      </c>
      <c r="B317" s="244">
        <v>31.924120970000004</v>
      </c>
      <c r="C317" s="244">
        <v>4.8075107599999996</v>
      </c>
      <c r="D317" s="263">
        <v>7.3053599999999995E-3</v>
      </c>
      <c r="E317" s="263"/>
      <c r="F317" s="229">
        <v>36.738937090000007</v>
      </c>
      <c r="G317" s="2"/>
      <c r="H317" s="262">
        <v>11.038353110000001</v>
      </c>
      <c r="I317" s="262">
        <v>25.249089600000001</v>
      </c>
      <c r="J317" s="262">
        <v>0.43149438000000001</v>
      </c>
    </row>
    <row r="318" spans="1:10" ht="17.149999999999999" customHeight="1" x14ac:dyDescent="0.3">
      <c r="A318" s="269">
        <v>42430</v>
      </c>
      <c r="B318" s="244">
        <v>38.873597719999999</v>
      </c>
      <c r="C318" s="244">
        <v>7.0711131500000004</v>
      </c>
      <c r="D318" s="263">
        <v>0</v>
      </c>
      <c r="E318" s="263"/>
      <c r="F318" s="229">
        <v>45.944710870000002</v>
      </c>
      <c r="G318" s="2"/>
      <c r="H318" s="262">
        <v>13.65418464</v>
      </c>
      <c r="I318" s="262">
        <v>31.84862682</v>
      </c>
      <c r="J318" s="262">
        <v>0.44189940999999999</v>
      </c>
    </row>
    <row r="319" spans="1:10" ht="17.149999999999999" customHeight="1" x14ac:dyDescent="0.3">
      <c r="A319" s="269">
        <v>42461</v>
      </c>
      <c r="B319" s="244">
        <v>39.843677100000001</v>
      </c>
      <c r="C319" s="244">
        <v>7.7164254100000003</v>
      </c>
      <c r="D319" s="263">
        <v>0.36475583</v>
      </c>
      <c r="E319" s="263"/>
      <c r="F319" s="229">
        <v>47.92485834</v>
      </c>
      <c r="G319" s="2"/>
      <c r="H319" s="262">
        <v>18.425646930000003</v>
      </c>
      <c r="I319" s="262">
        <v>29.066753859999999</v>
      </c>
      <c r="J319" s="262">
        <v>0.43245755000000002</v>
      </c>
    </row>
    <row r="320" spans="1:10" ht="17.149999999999999" customHeight="1" x14ac:dyDescent="0.3">
      <c r="A320" s="269">
        <v>42491</v>
      </c>
      <c r="B320" s="244">
        <v>37.32359529</v>
      </c>
      <c r="C320" s="244">
        <v>6.2107904700000001</v>
      </c>
      <c r="D320" s="263">
        <v>0</v>
      </c>
      <c r="E320" s="263"/>
      <c r="F320" s="229">
        <v>43.534385759999999</v>
      </c>
      <c r="G320" s="2"/>
      <c r="H320" s="262">
        <v>18.427028570000001</v>
      </c>
      <c r="I320" s="262">
        <v>25.420993240000001</v>
      </c>
      <c r="J320" s="262">
        <v>0.48636394999999993</v>
      </c>
    </row>
    <row r="321" spans="1:10" ht="17.149999999999999" customHeight="1" x14ac:dyDescent="0.3">
      <c r="A321" s="269">
        <v>42522</v>
      </c>
      <c r="B321" s="244">
        <v>30.532623510000001</v>
      </c>
      <c r="C321" s="244">
        <v>6.5040792999999999</v>
      </c>
      <c r="D321" s="263">
        <v>0</v>
      </c>
      <c r="E321" s="263"/>
      <c r="F321" s="229">
        <v>37.036702810000001</v>
      </c>
      <c r="G321" s="2"/>
      <c r="H321" s="262">
        <v>14.220439859999999</v>
      </c>
      <c r="I321" s="262">
        <v>22.272449440000003</v>
      </c>
      <c r="J321" s="262">
        <v>0.54381351</v>
      </c>
    </row>
    <row r="322" spans="1:10" ht="17.149999999999999" customHeight="1" x14ac:dyDescent="0.3">
      <c r="A322" s="269">
        <v>42552</v>
      </c>
      <c r="B322" s="244">
        <v>44.496984769999997</v>
      </c>
      <c r="C322" s="244">
        <v>12.242944749999999</v>
      </c>
      <c r="D322" s="263">
        <v>0</v>
      </c>
      <c r="E322" s="263"/>
      <c r="F322" s="229">
        <v>56.739929519999997</v>
      </c>
      <c r="G322" s="2"/>
      <c r="H322" s="262">
        <v>23.231031210000001</v>
      </c>
      <c r="I322" s="262">
        <v>32.890980839999997</v>
      </c>
      <c r="J322" s="262">
        <v>0.61791746999999997</v>
      </c>
    </row>
    <row r="323" spans="1:10" ht="17.149999999999999" customHeight="1" x14ac:dyDescent="0.3">
      <c r="A323" s="269">
        <v>42583</v>
      </c>
      <c r="B323" s="244">
        <v>35.805489094492465</v>
      </c>
      <c r="C323" s="244">
        <v>6.4553708100000007</v>
      </c>
      <c r="D323" s="263">
        <v>9.6304599999999987E-3</v>
      </c>
      <c r="E323" s="263"/>
      <c r="F323" s="229">
        <v>42.27049036449246</v>
      </c>
      <c r="G323" s="2"/>
      <c r="H323" s="262">
        <v>15.350732344492464</v>
      </c>
      <c r="I323" s="262">
        <v>27.32361938</v>
      </c>
      <c r="J323" s="262">
        <v>0.59613863999999994</v>
      </c>
    </row>
    <row r="324" spans="1:10" ht="17.149999999999999" customHeight="1" x14ac:dyDescent="0.3">
      <c r="A324" s="269">
        <v>42614</v>
      </c>
      <c r="B324" s="244">
        <v>37.042328222078737</v>
      </c>
      <c r="C324" s="244">
        <v>8.457831839545932</v>
      </c>
      <c r="D324" s="263">
        <v>2.0164227642276425E-3</v>
      </c>
      <c r="E324" s="263"/>
      <c r="F324" s="229">
        <v>45.502176484388897</v>
      </c>
      <c r="G324" s="2"/>
      <c r="H324" s="262">
        <v>14.39965371438889</v>
      </c>
      <c r="I324" s="262">
        <v>30.430354260000005</v>
      </c>
      <c r="J324" s="262">
        <v>0.67216851</v>
      </c>
    </row>
    <row r="325" spans="1:10" ht="17.149999999999999" customHeight="1" x14ac:dyDescent="0.3">
      <c r="A325" s="269">
        <v>42644</v>
      </c>
      <c r="B325" s="244">
        <v>38.36887737</v>
      </c>
      <c r="C325" s="244">
        <v>7.3460783199999993</v>
      </c>
      <c r="D325" s="263">
        <v>1.60803304</v>
      </c>
      <c r="E325" s="263"/>
      <c r="F325" s="229">
        <v>47.322988729999999</v>
      </c>
      <c r="G325" s="2"/>
      <c r="H325" s="262">
        <v>18.22550451</v>
      </c>
      <c r="I325" s="262">
        <v>26.822310540000007</v>
      </c>
      <c r="J325" s="262">
        <v>0.69198168000000015</v>
      </c>
    </row>
    <row r="326" spans="1:10" ht="17.149999999999999" customHeight="1" x14ac:dyDescent="0.3">
      <c r="A326" s="269">
        <v>42675</v>
      </c>
      <c r="B326" s="244">
        <v>30.785549197119838</v>
      </c>
      <c r="C326" s="244">
        <v>10.341700156100002</v>
      </c>
      <c r="D326" s="263">
        <v>12.134775579999999</v>
      </c>
      <c r="E326" s="263"/>
      <c r="F326" s="229">
        <v>53.262024933219841</v>
      </c>
      <c r="G326" s="2"/>
      <c r="H326" s="262">
        <v>26.079548143219842</v>
      </c>
      <c r="I326" s="262">
        <v>26.310819970000001</v>
      </c>
      <c r="J326" s="262">
        <v>0.67165681999999993</v>
      </c>
    </row>
    <row r="327" spans="1:10" ht="17.149999999999999" customHeight="1" x14ac:dyDescent="0.3">
      <c r="A327" s="269">
        <v>42705</v>
      </c>
      <c r="B327" s="244">
        <v>45.424960280363258</v>
      </c>
      <c r="C327" s="244">
        <v>9.0324787873946306</v>
      </c>
      <c r="D327" s="263">
        <v>0.13190925000000001</v>
      </c>
      <c r="E327" s="263"/>
      <c r="F327" s="229">
        <v>54.589348317757889</v>
      </c>
      <c r="G327" s="2"/>
      <c r="H327" s="262">
        <v>18.432834867757887</v>
      </c>
      <c r="I327" s="262">
        <v>35.354086639999998</v>
      </c>
      <c r="J327" s="262">
        <v>0.80242680999999993</v>
      </c>
    </row>
    <row r="328" spans="1:10" ht="17.149999999999999" customHeight="1" x14ac:dyDescent="0.3">
      <c r="A328" s="269">
        <v>42736</v>
      </c>
      <c r="B328" s="244">
        <v>32.370752411358424</v>
      </c>
      <c r="C328" s="244">
        <v>4.2493812497164809</v>
      </c>
      <c r="D328" s="263">
        <v>7.6352600000000005E-3</v>
      </c>
      <c r="E328" s="263"/>
      <c r="F328" s="229">
        <v>36.627768921074903</v>
      </c>
      <c r="G328" s="2"/>
      <c r="H328" s="262">
        <v>10.888833231074907</v>
      </c>
      <c r="I328" s="262">
        <v>25.159839250000001</v>
      </c>
      <c r="J328" s="262">
        <v>0.57909643999999993</v>
      </c>
    </row>
    <row r="329" spans="1:10" ht="17.149999999999999" customHeight="1" x14ac:dyDescent="0.3">
      <c r="A329" s="269">
        <v>42767</v>
      </c>
      <c r="B329" s="244">
        <v>33.418644849072969</v>
      </c>
      <c r="C329" s="244">
        <v>7.9588282555071697</v>
      </c>
      <c r="D329" s="263">
        <v>0.32882205999999997</v>
      </c>
      <c r="E329" s="263"/>
      <c r="F329" s="229">
        <v>41.706295164580141</v>
      </c>
      <c r="G329" s="2"/>
      <c r="H329" s="262">
        <v>14.13277161458014</v>
      </c>
      <c r="I329" s="262">
        <v>26.992568309999999</v>
      </c>
      <c r="J329" s="262">
        <v>0.58095523999999998</v>
      </c>
    </row>
    <row r="330" spans="1:10" ht="17.149999999999999" customHeight="1" x14ac:dyDescent="0.3">
      <c r="A330" s="269">
        <v>42795</v>
      </c>
      <c r="B330" s="244">
        <v>40.519779159628406</v>
      </c>
      <c r="C330" s="244">
        <v>6.0686024295691148</v>
      </c>
      <c r="D330" s="263">
        <v>0.42050639000000001</v>
      </c>
      <c r="E330" s="263"/>
      <c r="F330" s="229">
        <v>47.008887979197524</v>
      </c>
      <c r="G330" s="2"/>
      <c r="H330" s="262">
        <v>13.77950393919753</v>
      </c>
      <c r="I330" s="262">
        <v>32.556289809999996</v>
      </c>
      <c r="J330" s="262">
        <v>0.67309423000000002</v>
      </c>
    </row>
    <row r="331" spans="1:10" ht="17.149999999999999" customHeight="1" x14ac:dyDescent="0.3">
      <c r="A331" s="269">
        <v>42826</v>
      </c>
      <c r="B331" s="244">
        <v>35.41339595813681</v>
      </c>
      <c r="C331" s="244">
        <v>3.3031722296584687</v>
      </c>
      <c r="D331" s="263">
        <v>0.2238788655241199</v>
      </c>
      <c r="E331" s="263"/>
      <c r="F331" s="229">
        <v>38.940447053319403</v>
      </c>
      <c r="G331" s="2"/>
      <c r="H331" s="262">
        <v>11.204138003319395</v>
      </c>
      <c r="I331" s="262">
        <v>27.012733670000003</v>
      </c>
      <c r="J331" s="262">
        <v>0.72357537999999999</v>
      </c>
    </row>
    <row r="332" spans="1:10" ht="17.149999999999999" customHeight="1" x14ac:dyDescent="0.3">
      <c r="A332" s="269">
        <v>42856</v>
      </c>
      <c r="B332" s="244">
        <v>34.479652990034538</v>
      </c>
      <c r="C332" s="244">
        <v>4.3929792472015041</v>
      </c>
      <c r="D332" s="263">
        <v>3.9533015736681554E-2</v>
      </c>
      <c r="E332" s="263"/>
      <c r="F332" s="229">
        <v>38.91216525297272</v>
      </c>
      <c r="G332" s="2"/>
      <c r="H332" s="262">
        <v>11.784696372972721</v>
      </c>
      <c r="I332" s="262">
        <v>26.494914060000003</v>
      </c>
      <c r="J332" s="262">
        <v>0.63255482000000007</v>
      </c>
    </row>
    <row r="333" spans="1:10" ht="17.149999999999999" customHeight="1" x14ac:dyDescent="0.3">
      <c r="A333" s="269">
        <v>42887</v>
      </c>
      <c r="B333" s="244">
        <v>44.284498760012703</v>
      </c>
      <c r="C333" s="244">
        <v>10.159117650204406</v>
      </c>
      <c r="D333" s="263">
        <v>6.1428999999999997E-3</v>
      </c>
      <c r="E333" s="263"/>
      <c r="F333" s="229">
        <v>54.449759310217111</v>
      </c>
      <c r="G333" s="2"/>
      <c r="H333" s="262">
        <v>17.704764560217107</v>
      </c>
      <c r="I333" s="262">
        <v>36.034992420000002</v>
      </c>
      <c r="J333" s="262">
        <v>0.71000233000000013</v>
      </c>
    </row>
    <row r="334" spans="1:10" ht="17.149999999999999" customHeight="1" x14ac:dyDescent="0.3">
      <c r="A334" s="269">
        <v>42917</v>
      </c>
      <c r="B334" s="244">
        <v>36.482567653379249</v>
      </c>
      <c r="C334" s="244">
        <v>7.7701797199999998</v>
      </c>
      <c r="D334" s="263">
        <v>0.22927934999999999</v>
      </c>
      <c r="E334" s="263"/>
      <c r="F334" s="229">
        <v>44.482026723379249</v>
      </c>
      <c r="G334" s="2"/>
      <c r="H334" s="262">
        <v>13.964669763379243</v>
      </c>
      <c r="I334" s="262">
        <v>29.764894080000001</v>
      </c>
      <c r="J334" s="262">
        <v>0.75246288000000017</v>
      </c>
    </row>
    <row r="335" spans="1:10" ht="17.149999999999999" customHeight="1" x14ac:dyDescent="0.3">
      <c r="A335" s="269">
        <v>42948</v>
      </c>
      <c r="B335" s="244">
        <v>38.345602991034546</v>
      </c>
      <c r="C335" s="244">
        <v>5.229561342492941</v>
      </c>
      <c r="D335" s="263">
        <v>1.1570954800454434E-3</v>
      </c>
      <c r="E335" s="263"/>
      <c r="F335" s="229">
        <v>43.576321429007535</v>
      </c>
      <c r="G335" s="2"/>
      <c r="H335" s="262">
        <v>11.547940099007533</v>
      </c>
      <c r="I335" s="262">
        <v>31.185474639999995</v>
      </c>
      <c r="J335" s="262">
        <v>0.84290669000000007</v>
      </c>
    </row>
    <row r="336" spans="1:10" ht="17.149999999999999" customHeight="1" x14ac:dyDescent="0.3">
      <c r="A336" s="269">
        <v>42979</v>
      </c>
      <c r="B336" s="244">
        <v>46.527438833531292</v>
      </c>
      <c r="C336" s="244">
        <v>9.3160197214894893</v>
      </c>
      <c r="D336" s="263">
        <v>8.1546790168710415E-2</v>
      </c>
      <c r="E336" s="263"/>
      <c r="F336" s="229">
        <v>55.92500534518949</v>
      </c>
      <c r="G336" s="2"/>
      <c r="H336" s="262">
        <v>19.533871925189494</v>
      </c>
      <c r="I336" s="262">
        <v>35.478489199999999</v>
      </c>
      <c r="J336" s="262">
        <v>0.91264422000000001</v>
      </c>
    </row>
    <row r="337" spans="1:10" ht="17.149999999999999" customHeight="1" x14ac:dyDescent="0.3">
      <c r="A337" s="269">
        <v>43009</v>
      </c>
      <c r="B337" s="244">
        <v>39.132407201204131</v>
      </c>
      <c r="C337" s="244">
        <v>4.1197342391275917</v>
      </c>
      <c r="D337" s="263">
        <v>0.50251256</v>
      </c>
      <c r="E337" s="263"/>
      <c r="F337" s="229">
        <v>43.754654000331726</v>
      </c>
      <c r="G337" s="2"/>
      <c r="H337" s="262">
        <v>13.939592870331715</v>
      </c>
      <c r="I337" s="262">
        <v>29.026851180000001</v>
      </c>
      <c r="J337" s="262">
        <v>0.78820994999999994</v>
      </c>
    </row>
    <row r="338" spans="1:10" ht="17.149999999999999" customHeight="1" x14ac:dyDescent="0.3">
      <c r="A338" s="269">
        <v>43040</v>
      </c>
      <c r="B338" s="244">
        <v>38.013098929999998</v>
      </c>
      <c r="C338" s="244">
        <v>2.8249203035560559</v>
      </c>
      <c r="D338" s="263">
        <v>0.58798022000000005</v>
      </c>
      <c r="E338" s="263"/>
      <c r="F338" s="229">
        <v>41.425999453556052</v>
      </c>
      <c r="G338" s="2"/>
      <c r="H338" s="262">
        <v>10.700969093556054</v>
      </c>
      <c r="I338" s="262">
        <v>29.834763640000002</v>
      </c>
      <c r="J338" s="262">
        <v>0.89026671999999996</v>
      </c>
    </row>
    <row r="339" spans="1:10" ht="17.149999999999999" customHeight="1" x14ac:dyDescent="0.3">
      <c r="A339" s="269">
        <v>43070</v>
      </c>
      <c r="B339" s="244">
        <v>50.053379781186905</v>
      </c>
      <c r="C339" s="244">
        <v>5.2967581698968322</v>
      </c>
      <c r="D339" s="263">
        <v>0.23407357000000001</v>
      </c>
      <c r="E339" s="263"/>
      <c r="F339" s="229">
        <v>55.584211521083738</v>
      </c>
      <c r="G339" s="2"/>
      <c r="H339" s="262">
        <v>14.960739771083741</v>
      </c>
      <c r="I339" s="262">
        <v>39.502363000000003</v>
      </c>
      <c r="J339" s="262">
        <v>1.1211087500000001</v>
      </c>
    </row>
    <row r="340" spans="1:10" ht="17.149999999999999" customHeight="1" x14ac:dyDescent="0.3">
      <c r="A340" s="270">
        <v>43101</v>
      </c>
      <c r="B340" s="244">
        <v>40.014499980000004</v>
      </c>
      <c r="C340" s="244">
        <v>2.9565633949935322</v>
      </c>
      <c r="D340" s="263">
        <v>0.37876708000000003</v>
      </c>
      <c r="E340" s="263"/>
      <c r="F340" s="229">
        <v>43.349830454993537</v>
      </c>
      <c r="G340" s="2"/>
      <c r="H340" s="262">
        <v>12.028337364993533</v>
      </c>
      <c r="I340" s="262">
        <v>30.464654090000003</v>
      </c>
      <c r="J340" s="262">
        <v>0.85683900000000002</v>
      </c>
    </row>
    <row r="341" spans="1:10" ht="17.149999999999999" customHeight="1" x14ac:dyDescent="0.3">
      <c r="A341" s="269">
        <v>43132</v>
      </c>
      <c r="B341" s="244">
        <v>30.946618743038734</v>
      </c>
      <c r="C341" s="244">
        <v>4.0355971154485211</v>
      </c>
      <c r="D341" s="263">
        <v>6.629024E-2</v>
      </c>
      <c r="E341" s="263"/>
      <c r="F341" s="229">
        <v>35.048506098487252</v>
      </c>
      <c r="G341" s="2"/>
      <c r="H341" s="262">
        <v>10.400303088487252</v>
      </c>
      <c r="I341" s="262">
        <v>23.836931620000005</v>
      </c>
      <c r="J341" s="262">
        <v>0.81127138999999993</v>
      </c>
    </row>
    <row r="342" spans="1:10" ht="17.149999999999999" customHeight="1" x14ac:dyDescent="0.3">
      <c r="A342" s="269">
        <v>43160</v>
      </c>
      <c r="B342" s="244">
        <v>47.966745921714256</v>
      </c>
      <c r="C342" s="244">
        <v>4.2632596084358303</v>
      </c>
      <c r="D342" s="263">
        <v>0.29683835999999991</v>
      </c>
      <c r="E342" s="263"/>
      <c r="F342" s="229">
        <v>52.52684389015009</v>
      </c>
      <c r="G342" s="2"/>
      <c r="H342" s="262">
        <v>13.828095780150093</v>
      </c>
      <c r="I342" s="262">
        <v>37.51906915</v>
      </c>
      <c r="J342" s="262">
        <v>1.1796789599999999</v>
      </c>
    </row>
    <row r="343" spans="1:10" ht="17.149999999999999" customHeight="1" x14ac:dyDescent="0.3">
      <c r="A343" s="269">
        <v>43191</v>
      </c>
      <c r="B343" s="244">
        <v>38.344081783846157</v>
      </c>
      <c r="C343" s="244">
        <v>6.0647539231324439</v>
      </c>
      <c r="D343" s="263">
        <v>0.1089026</v>
      </c>
      <c r="E343" s="263"/>
      <c r="F343" s="229">
        <v>44.5177383069786</v>
      </c>
      <c r="G343" s="2"/>
      <c r="H343" s="262">
        <v>14.2557148169786</v>
      </c>
      <c r="I343" s="262">
        <v>29.359080420000002</v>
      </c>
      <c r="J343" s="262">
        <v>0.90294306999999996</v>
      </c>
    </row>
    <row r="344" spans="1:10" ht="17.149999999999999" customHeight="1" x14ac:dyDescent="0.3">
      <c r="A344" s="269">
        <v>43221</v>
      </c>
      <c r="B344" s="244">
        <v>40.696748446265971</v>
      </c>
      <c r="C344" s="244">
        <v>4.4925868320780866</v>
      </c>
      <c r="D344" s="263">
        <v>1.1680883772643631</v>
      </c>
      <c r="E344" s="263"/>
      <c r="F344" s="229">
        <v>46.357423655608422</v>
      </c>
      <c r="G344" s="2"/>
      <c r="H344" s="262">
        <v>12.318290185608426</v>
      </c>
      <c r="I344" s="262">
        <v>32.955909869999999</v>
      </c>
      <c r="J344" s="262">
        <v>1.0832236</v>
      </c>
    </row>
    <row r="345" spans="1:10" ht="17.149999999999999" customHeight="1" x14ac:dyDescent="0.3">
      <c r="A345" s="269">
        <v>43252</v>
      </c>
      <c r="B345" s="244">
        <v>48.505437047552149</v>
      </c>
      <c r="C345" s="244">
        <v>10.306743000107661</v>
      </c>
      <c r="D345" s="263">
        <v>0.51232118583193365</v>
      </c>
      <c r="E345" s="263"/>
      <c r="F345" s="229">
        <v>59.324501233491745</v>
      </c>
      <c r="G345" s="2"/>
      <c r="H345" s="262">
        <v>18.931365353491739</v>
      </c>
      <c r="I345" s="262">
        <v>39.240766170000001</v>
      </c>
      <c r="J345" s="262">
        <v>1.1523697099999999</v>
      </c>
    </row>
    <row r="346" spans="1:10" ht="17.149999999999999" customHeight="1" x14ac:dyDescent="0.3">
      <c r="A346" s="269">
        <v>43282</v>
      </c>
      <c r="B346" s="244">
        <v>40.818132135003061</v>
      </c>
      <c r="C346" s="244">
        <v>4.43320263836344</v>
      </c>
      <c r="D346" s="263">
        <v>0.1919020121303345</v>
      </c>
      <c r="E346" s="263"/>
      <c r="F346" s="229">
        <v>45.443236785496836</v>
      </c>
      <c r="G346" s="2"/>
      <c r="H346" s="262">
        <v>11.049126095496831</v>
      </c>
      <c r="I346" s="262">
        <v>33.307348490000003</v>
      </c>
      <c r="J346" s="262">
        <v>1.0867622000000001</v>
      </c>
    </row>
    <row r="347" spans="1:10" ht="17.149999999999999" customHeight="1" x14ac:dyDescent="0.3">
      <c r="A347" s="269">
        <v>43313</v>
      </c>
      <c r="B347" s="244">
        <v>50.720722858641025</v>
      </c>
      <c r="C347" s="244">
        <v>7.0688866517528206</v>
      </c>
      <c r="D347" s="263">
        <v>0.31479891000000004</v>
      </c>
      <c r="E347" s="263"/>
      <c r="F347" s="229">
        <v>58.104408420393845</v>
      </c>
      <c r="G347" s="2"/>
      <c r="H347" s="262">
        <v>17.367473210393843</v>
      </c>
      <c r="I347" s="262">
        <v>39.425043090000003</v>
      </c>
      <c r="J347" s="262">
        <v>1.3118921200000002</v>
      </c>
    </row>
    <row r="348" spans="1:10" ht="17.149999999999999" customHeight="1" x14ac:dyDescent="0.3">
      <c r="A348" s="269">
        <v>43344</v>
      </c>
      <c r="B348" s="244">
        <v>40.701646500616945</v>
      </c>
      <c r="C348" s="244">
        <v>4.1057442052483157</v>
      </c>
      <c r="D348" s="263">
        <v>1.8778813700000001</v>
      </c>
      <c r="E348" s="263"/>
      <c r="F348" s="229">
        <v>46.685272075865257</v>
      </c>
      <c r="G348" s="2"/>
      <c r="H348" s="262">
        <v>13.593966905865253</v>
      </c>
      <c r="I348" s="262">
        <v>31.806475330000005</v>
      </c>
      <c r="J348" s="262">
        <v>1.2848298399999998</v>
      </c>
    </row>
    <row r="349" spans="1:10" ht="17.149999999999999" customHeight="1" x14ac:dyDescent="0.3">
      <c r="A349" s="269">
        <v>43374</v>
      </c>
      <c r="B349" s="244">
        <v>40.259656134750713</v>
      </c>
      <c r="C349" s="244">
        <v>3.2896774119423564</v>
      </c>
      <c r="D349" s="263">
        <v>0.36815590529871228</v>
      </c>
      <c r="E349" s="263"/>
      <c r="F349" s="229">
        <v>43.917489451991784</v>
      </c>
      <c r="G349" s="2"/>
      <c r="H349" s="262">
        <v>10.232112041991785</v>
      </c>
      <c r="I349" s="262">
        <v>32.562607130000004</v>
      </c>
      <c r="J349" s="262">
        <v>1.1227702800000001</v>
      </c>
    </row>
    <row r="350" spans="1:10" ht="17.149999999999999" customHeight="1" x14ac:dyDescent="0.3">
      <c r="A350" s="269">
        <v>43405</v>
      </c>
      <c r="B350" s="244">
        <v>48.809819420548934</v>
      </c>
      <c r="C350" s="244">
        <v>3.7463340255435051</v>
      </c>
      <c r="D350" s="263">
        <v>0</v>
      </c>
      <c r="E350" s="263"/>
      <c r="F350" s="229">
        <v>52.556153446092438</v>
      </c>
      <c r="G350" s="2"/>
      <c r="H350" s="262">
        <v>13.050038476092436</v>
      </c>
      <c r="I350" s="262">
        <v>38.24022686</v>
      </c>
      <c r="J350" s="262">
        <v>1.2658881099999999</v>
      </c>
    </row>
    <row r="351" spans="1:10" ht="17.149999999999999" customHeight="1" x14ac:dyDescent="0.3">
      <c r="A351" s="269">
        <v>43435</v>
      </c>
      <c r="B351" s="244">
        <v>46.029431501951663</v>
      </c>
      <c r="C351" s="244">
        <v>3.6901292352313693</v>
      </c>
      <c r="D351" s="263">
        <v>4.4605667572745519E-2</v>
      </c>
      <c r="E351" s="263"/>
      <c r="F351" s="229">
        <v>49.764166404755777</v>
      </c>
      <c r="G351" s="2"/>
      <c r="H351" s="262">
        <v>9.761062424755778</v>
      </c>
      <c r="I351" s="262">
        <v>38.473931710000002</v>
      </c>
      <c r="J351" s="262">
        <v>1.5291722700000001</v>
      </c>
    </row>
    <row r="352" spans="1:10" ht="17.149999999999999" customHeight="1" x14ac:dyDescent="0.3">
      <c r="A352" s="270">
        <v>43466</v>
      </c>
      <c r="B352" s="244">
        <v>36.614866419165317</v>
      </c>
      <c r="C352" s="244">
        <v>3.9312302397549841</v>
      </c>
      <c r="D352" s="263">
        <v>1.2916688163017329</v>
      </c>
      <c r="E352" s="263"/>
      <c r="F352" s="229">
        <v>41.837765475222028</v>
      </c>
      <c r="G352" s="2"/>
      <c r="H352" s="262">
        <v>10.548123665222036</v>
      </c>
      <c r="I352" s="262">
        <v>30.01331497</v>
      </c>
      <c r="J352" s="262">
        <v>1.2763268399999999</v>
      </c>
    </row>
    <row r="353" spans="1:10" ht="17.149999999999999" customHeight="1" x14ac:dyDescent="0.3">
      <c r="A353" s="269">
        <v>43497</v>
      </c>
      <c r="B353" s="244">
        <v>39.980282745307022</v>
      </c>
      <c r="C353" s="244">
        <v>4.8969051444695229</v>
      </c>
      <c r="D353" s="263">
        <v>8.0656305915084769E-2</v>
      </c>
      <c r="E353" s="263"/>
      <c r="F353" s="229">
        <v>44.957844195691628</v>
      </c>
      <c r="G353" s="2"/>
      <c r="H353" s="262">
        <v>12.717200695691627</v>
      </c>
      <c r="I353" s="262">
        <v>31.02813489</v>
      </c>
      <c r="J353" s="262">
        <v>1.2125086100000002</v>
      </c>
    </row>
    <row r="354" spans="1:10" ht="17.149999999999999" customHeight="1" x14ac:dyDescent="0.3">
      <c r="A354" s="269">
        <v>43525</v>
      </c>
      <c r="B354" s="244">
        <v>49.722980968703766</v>
      </c>
      <c r="C354" s="244">
        <v>6.3627463725249509</v>
      </c>
      <c r="D354" s="263">
        <v>0.21680013651481611</v>
      </c>
      <c r="E354" s="263"/>
      <c r="F354" s="229">
        <v>56.302527477743531</v>
      </c>
      <c r="G354" s="2"/>
      <c r="H354" s="262">
        <v>15.195458547743526</v>
      </c>
      <c r="I354" s="262">
        <v>39.521051240000006</v>
      </c>
      <c r="J354" s="262">
        <v>1.58601769</v>
      </c>
    </row>
    <row r="355" spans="1:10" ht="17.149999999999999" customHeight="1" x14ac:dyDescent="0.3">
      <c r="A355" s="269">
        <v>43556</v>
      </c>
      <c r="B355" s="244">
        <v>38.152129571528576</v>
      </c>
      <c r="C355" s="244">
        <v>5.6526343610666432</v>
      </c>
      <c r="D355" s="263">
        <v>1.3253963388348913E-2</v>
      </c>
      <c r="E355" s="263"/>
      <c r="F355" s="229">
        <v>43.818017895983573</v>
      </c>
      <c r="G355" s="2"/>
      <c r="H355" s="262">
        <v>12.402683945983576</v>
      </c>
      <c r="I355" s="262">
        <v>30.073686649999999</v>
      </c>
      <c r="J355" s="262">
        <v>1.3416473000000002</v>
      </c>
    </row>
    <row r="356" spans="1:10" ht="17.149999999999999" customHeight="1" x14ac:dyDescent="0.3">
      <c r="A356" s="269">
        <v>43586</v>
      </c>
      <c r="B356" s="244">
        <v>54.115623723077405</v>
      </c>
      <c r="C356" s="244">
        <v>4.6301707037854607</v>
      </c>
      <c r="D356" s="263">
        <v>0.10165243532149555</v>
      </c>
      <c r="E356" s="263"/>
      <c r="F356" s="229">
        <v>58.847446862184363</v>
      </c>
      <c r="G356" s="2"/>
      <c r="H356" s="262">
        <v>14.091993452184365</v>
      </c>
      <c r="I356" s="262">
        <v>43.282582390000002</v>
      </c>
      <c r="J356" s="262">
        <v>1.4728710199999999</v>
      </c>
    </row>
    <row r="357" spans="1:10" ht="17.149999999999999" customHeight="1" x14ac:dyDescent="0.3">
      <c r="A357" s="269">
        <v>43617</v>
      </c>
      <c r="B357" s="244">
        <v>51.323478462815153</v>
      </c>
      <c r="C357" s="244">
        <v>4.2586940493046495</v>
      </c>
      <c r="D357" s="263">
        <v>0.19314981791336758</v>
      </c>
      <c r="E357" s="263"/>
      <c r="F357" s="229">
        <v>55.77532233003317</v>
      </c>
      <c r="G357" s="2"/>
      <c r="H357" s="262">
        <v>10.98178504003317</v>
      </c>
      <c r="I357" s="262">
        <v>43.314265069999998</v>
      </c>
      <c r="J357" s="262">
        <v>1.4792722200000001</v>
      </c>
    </row>
    <row r="358" spans="1:10" ht="17.149999999999999" customHeight="1" x14ac:dyDescent="0.3">
      <c r="A358" s="269">
        <v>43647</v>
      </c>
      <c r="B358" s="244">
        <v>43.71798553862714</v>
      </c>
      <c r="C358" s="244">
        <v>3.2912794190408357</v>
      </c>
      <c r="D358" s="263">
        <v>0.5098342305450656</v>
      </c>
      <c r="E358" s="263"/>
      <c r="F358" s="229">
        <v>47.51909918821304</v>
      </c>
      <c r="G358" s="2"/>
      <c r="H358" s="262">
        <v>11.047813855213034</v>
      </c>
      <c r="I358" s="262">
        <v>34.979833733</v>
      </c>
      <c r="J358" s="262">
        <v>1.4914516</v>
      </c>
    </row>
    <row r="359" spans="1:10" ht="17.149999999999999" customHeight="1" x14ac:dyDescent="0.3">
      <c r="A359" s="269">
        <v>43678</v>
      </c>
      <c r="B359" s="244">
        <v>57.500834667691876</v>
      </c>
      <c r="C359" s="244">
        <v>4.6045581427544091</v>
      </c>
      <c r="D359" s="263">
        <v>0.28234099989766137</v>
      </c>
      <c r="E359" s="263"/>
      <c r="F359" s="229">
        <v>62.387733810343946</v>
      </c>
      <c r="G359" s="2"/>
      <c r="H359" s="262">
        <v>16.034524080343942</v>
      </c>
      <c r="I359" s="262">
        <v>44.50533085</v>
      </c>
      <c r="J359" s="262">
        <v>1.8478788800000001</v>
      </c>
    </row>
    <row r="360" spans="1:10" ht="17.149999999999999" customHeight="1" x14ac:dyDescent="0.3">
      <c r="A360" s="269">
        <v>43709</v>
      </c>
      <c r="B360" s="244">
        <v>40.945096488633183</v>
      </c>
      <c r="C360" s="244">
        <v>2.8874244177700246</v>
      </c>
      <c r="D360" s="263">
        <v>0.11186792081989949</v>
      </c>
      <c r="E360" s="263"/>
      <c r="F360" s="229">
        <v>43.944388827223108</v>
      </c>
      <c r="G360" s="2"/>
      <c r="H360" s="262">
        <v>9.3173934072231042</v>
      </c>
      <c r="I360" s="262">
        <v>33.032875769999997</v>
      </c>
      <c r="J360" s="262">
        <v>1.5941196500000001</v>
      </c>
    </row>
    <row r="361" spans="1:10" ht="17.149999999999999" customHeight="1" x14ac:dyDescent="0.3">
      <c r="A361" s="269">
        <v>43739</v>
      </c>
      <c r="B361" s="244">
        <v>41.000025788906527</v>
      </c>
      <c r="C361" s="244">
        <v>3.4107551760324846</v>
      </c>
      <c r="D361" s="263">
        <v>0.63377428866051222</v>
      </c>
      <c r="E361" s="263"/>
      <c r="F361" s="229">
        <v>45.044555253599526</v>
      </c>
      <c r="G361" s="2"/>
      <c r="H361" s="262">
        <v>9.1966053635995255</v>
      </c>
      <c r="I361" s="262">
        <v>34.275522109999997</v>
      </c>
      <c r="J361" s="262">
        <v>1.5724277800000002</v>
      </c>
    </row>
    <row r="362" spans="1:10" ht="17.149999999999999" customHeight="1" x14ac:dyDescent="0.3">
      <c r="A362" s="269">
        <v>43770</v>
      </c>
      <c r="B362" s="244">
        <v>49.5631445981101</v>
      </c>
      <c r="C362" s="244">
        <v>4.9065678982038197</v>
      </c>
      <c r="D362" s="263">
        <v>0.32026446585499363</v>
      </c>
      <c r="E362" s="263"/>
      <c r="F362" s="229">
        <v>54.789976962168915</v>
      </c>
      <c r="G362" s="2"/>
      <c r="H362" s="262">
        <v>14.569550682168902</v>
      </c>
      <c r="I362" s="262">
        <v>38.466707260000007</v>
      </c>
      <c r="J362" s="262">
        <v>1.7537190200000004</v>
      </c>
    </row>
    <row r="363" spans="1:10" ht="17.149999999999999" customHeight="1" x14ac:dyDescent="0.3">
      <c r="A363" s="269">
        <v>43800</v>
      </c>
      <c r="B363" s="244">
        <v>44.024317757637931</v>
      </c>
      <c r="C363" s="244">
        <v>6.1901516816906126</v>
      </c>
      <c r="D363" s="263">
        <v>0.79660528139507225</v>
      </c>
      <c r="E363" s="263"/>
      <c r="F363" s="229">
        <v>51.01107472072362</v>
      </c>
      <c r="G363" s="2"/>
      <c r="H363" s="262">
        <v>12.737845040723609</v>
      </c>
      <c r="I363" s="262">
        <v>36.184985340000004</v>
      </c>
      <c r="J363" s="262">
        <v>2.0882443399999997</v>
      </c>
    </row>
    <row r="364" spans="1:10" ht="17.149999999999999" customHeight="1" x14ac:dyDescent="0.3">
      <c r="A364" s="270">
        <v>43831</v>
      </c>
      <c r="B364" s="244">
        <v>52.877397654040792</v>
      </c>
      <c r="C364" s="244">
        <v>4.8747880689499423</v>
      </c>
      <c r="D364" s="263">
        <v>0.60395426106241978</v>
      </c>
      <c r="E364" s="263"/>
      <c r="F364" s="229">
        <v>58.356139984053151</v>
      </c>
      <c r="G364" s="2"/>
      <c r="H364" s="262">
        <v>12.636859994053161</v>
      </c>
      <c r="I364" s="262">
        <v>43.656476809999994</v>
      </c>
      <c r="J364" s="262">
        <v>2.06280318</v>
      </c>
    </row>
    <row r="365" spans="1:10" ht="17.149999999999999" customHeight="1" x14ac:dyDescent="0.3">
      <c r="A365" s="269">
        <v>43862</v>
      </c>
      <c r="B365" s="244">
        <v>44.237786918235912</v>
      </c>
      <c r="C365" s="244">
        <v>7.5569632462670349</v>
      </c>
      <c r="D365" s="263">
        <v>0.52851791461472242</v>
      </c>
      <c r="E365" s="263"/>
      <c r="F365" s="229">
        <v>52.323268079117668</v>
      </c>
      <c r="G365" s="2"/>
      <c r="H365" s="262">
        <v>16.230060609117672</v>
      </c>
      <c r="I365" s="262">
        <v>33.970069380000005</v>
      </c>
      <c r="J365" s="262">
        <v>2.1231380899999999</v>
      </c>
    </row>
    <row r="366" spans="1:10" ht="17.149999999999999" customHeight="1" x14ac:dyDescent="0.3">
      <c r="A366" s="269">
        <v>43891</v>
      </c>
      <c r="B366" s="244">
        <v>38.016645269633628</v>
      </c>
      <c r="C366" s="244">
        <v>5.6642677488979025</v>
      </c>
      <c r="D366" s="263">
        <v>0.11843975</v>
      </c>
      <c r="E366" s="263"/>
      <c r="F366" s="229">
        <v>43.799352768531534</v>
      </c>
      <c r="G366" s="2"/>
      <c r="H366" s="262">
        <v>10.940621788531526</v>
      </c>
      <c r="I366" s="262">
        <v>30.108630170000001</v>
      </c>
      <c r="J366" s="262">
        <v>2.7501008100000002</v>
      </c>
    </row>
    <row r="367" spans="1:10" ht="17.149999999999999" customHeight="1" x14ac:dyDescent="0.3">
      <c r="A367" s="269">
        <v>43922</v>
      </c>
      <c r="B367" s="244">
        <v>29.931389192306924</v>
      </c>
      <c r="C367" s="244">
        <v>5.4459440261183998</v>
      </c>
      <c r="D367" s="263">
        <v>1.3081404596561565E-2</v>
      </c>
      <c r="E367" s="263"/>
      <c r="F367" s="229">
        <v>35.390414623021883</v>
      </c>
      <c r="G367" s="2"/>
      <c r="H367" s="262">
        <v>10.493141893021885</v>
      </c>
      <c r="I367" s="262">
        <v>20.278223929999999</v>
      </c>
      <c r="J367" s="262">
        <v>4.6190487999999998</v>
      </c>
    </row>
    <row r="368" spans="1:10" ht="17.149999999999999" customHeight="1" x14ac:dyDescent="0.3">
      <c r="A368" s="269">
        <v>43952</v>
      </c>
      <c r="B368" s="244">
        <v>65.186293170199278</v>
      </c>
      <c r="C368" s="244">
        <v>4.6158859175027933</v>
      </c>
      <c r="D368" s="263">
        <v>0.44574586860521298</v>
      </c>
      <c r="E368" s="263"/>
      <c r="F368" s="229">
        <v>70.247924956307287</v>
      </c>
      <c r="G368" s="2"/>
      <c r="H368" s="262">
        <v>13.573379776307284</v>
      </c>
      <c r="I368" s="262">
        <v>49.659755670000003</v>
      </c>
      <c r="J368" s="262">
        <v>7.0147895099999946</v>
      </c>
    </row>
    <row r="369" spans="1:10" ht="17.149999999999999" customHeight="1" x14ac:dyDescent="0.3">
      <c r="A369" s="269">
        <v>43983</v>
      </c>
      <c r="B369" s="244">
        <v>48.147063780225679</v>
      </c>
      <c r="C369" s="244">
        <v>3.9349250461489826</v>
      </c>
      <c r="D369" s="263">
        <v>0.31305550979598751</v>
      </c>
      <c r="E369" s="263"/>
      <c r="F369" s="229">
        <v>52.395044336170649</v>
      </c>
      <c r="G369" s="2"/>
      <c r="H369" s="262">
        <v>11.930566716170642</v>
      </c>
      <c r="I369" s="262">
        <v>33.454972340000005</v>
      </c>
      <c r="J369" s="262">
        <v>7.0095052799999999</v>
      </c>
    </row>
    <row r="370" spans="1:10" ht="17.149999999999999" customHeight="1" x14ac:dyDescent="0.3">
      <c r="A370" s="269">
        <v>44013</v>
      </c>
      <c r="B370" s="244">
        <v>66.182248859650628</v>
      </c>
      <c r="C370" s="244">
        <v>5.0726326367100674</v>
      </c>
      <c r="D370" s="263">
        <v>0.19590262460377322</v>
      </c>
      <c r="E370" s="263"/>
      <c r="F370" s="229">
        <v>71.450784120964471</v>
      </c>
      <c r="G370" s="2"/>
      <c r="H370" s="262">
        <v>15.447818480964461</v>
      </c>
      <c r="I370" s="262">
        <v>47.770485530000002</v>
      </c>
      <c r="J370" s="262">
        <v>8.2324801099999991</v>
      </c>
    </row>
    <row r="371" spans="1:10" ht="17.149999999999999" customHeight="1" x14ac:dyDescent="0.3">
      <c r="A371" s="269">
        <v>44044</v>
      </c>
      <c r="B371" s="244">
        <v>57.32972401463141</v>
      </c>
      <c r="C371" s="244">
        <v>3.5157132511262033</v>
      </c>
      <c r="D371" s="263">
        <v>0.99984140566073199</v>
      </c>
      <c r="E371" s="263"/>
      <c r="F371" s="229">
        <v>61.845278671418342</v>
      </c>
      <c r="G371" s="2"/>
      <c r="H371" s="262">
        <v>12.385999981418351</v>
      </c>
      <c r="I371" s="262">
        <v>41.180577819999996</v>
      </c>
      <c r="J371" s="262">
        <v>8.278700869999998</v>
      </c>
    </row>
    <row r="372" spans="1:10" ht="17.149999999999999" customHeight="1" x14ac:dyDescent="0.3">
      <c r="A372" s="269">
        <v>44075</v>
      </c>
      <c r="B372" s="244">
        <v>57.850508583135671</v>
      </c>
      <c r="C372" s="244">
        <v>3.3441813875291588</v>
      </c>
      <c r="D372" s="263">
        <v>0.33854845963207508</v>
      </c>
      <c r="E372" s="263"/>
      <c r="F372" s="229">
        <v>61.533238430296905</v>
      </c>
      <c r="G372" s="2"/>
      <c r="H372" s="262">
        <v>11.813886070296906</v>
      </c>
      <c r="I372" s="262">
        <v>41.449489390000004</v>
      </c>
      <c r="J372" s="262">
        <v>8.2698629700000001</v>
      </c>
    </row>
    <row r="373" spans="1:10" ht="17.149999999999999" customHeight="1" x14ac:dyDescent="0.3">
      <c r="A373" s="269">
        <v>44105</v>
      </c>
      <c r="B373" s="244">
        <v>72.023196553113792</v>
      </c>
      <c r="C373" s="244">
        <v>6.8350089217225856</v>
      </c>
      <c r="D373" s="263">
        <v>8.1687562048755893E-2</v>
      </c>
      <c r="E373" s="263"/>
      <c r="F373" s="229">
        <v>78.939893036885138</v>
      </c>
      <c r="G373" s="2"/>
      <c r="H373" s="262">
        <v>19.321808686885127</v>
      </c>
      <c r="I373" s="262">
        <v>49.634325390000001</v>
      </c>
      <c r="J373" s="262">
        <v>9.9837589599999994</v>
      </c>
    </row>
    <row r="374" spans="1:10" ht="17.149999999999999" customHeight="1" x14ac:dyDescent="0.3">
      <c r="A374" s="269">
        <v>44136</v>
      </c>
      <c r="B374" s="244">
        <v>58.283750108848075</v>
      </c>
      <c r="C374" s="244">
        <v>3.0165737859023891</v>
      </c>
      <c r="D374" s="263">
        <v>7.0339502084399708E-2</v>
      </c>
      <c r="E374" s="263"/>
      <c r="F374" s="229">
        <v>61.370663396834864</v>
      </c>
      <c r="G374" s="2"/>
      <c r="H374" s="262">
        <v>12.062893006834859</v>
      </c>
      <c r="I374" s="262">
        <v>39.727770390000011</v>
      </c>
      <c r="J374" s="262">
        <v>9.58</v>
      </c>
    </row>
    <row r="375" spans="1:10" ht="17.149999999999999" customHeight="1" x14ac:dyDescent="0.3">
      <c r="A375" s="269">
        <v>44166</v>
      </c>
      <c r="B375" s="244">
        <v>81.819410810928844</v>
      </c>
      <c r="C375" s="244">
        <v>5.2485277581848093</v>
      </c>
      <c r="D375" s="263">
        <v>0.17105831497728829</v>
      </c>
      <c r="E375" s="263"/>
      <c r="F375" s="229">
        <v>87.238996884090938</v>
      </c>
      <c r="G375" s="2"/>
      <c r="H375" s="262">
        <v>20.855607544090951</v>
      </c>
      <c r="I375" s="262">
        <v>54.163389340000002</v>
      </c>
      <c r="J375" s="262">
        <v>12.22</v>
      </c>
    </row>
    <row r="376" spans="1:10" ht="17.149999999999999" customHeight="1" x14ac:dyDescent="0.3">
      <c r="A376" s="270">
        <v>44197</v>
      </c>
      <c r="B376" s="244">
        <v>59.627890023261443</v>
      </c>
      <c r="C376" s="244">
        <v>5.0307894033264926</v>
      </c>
      <c r="D376" s="263">
        <v>3.0966121369374194E-2</v>
      </c>
      <c r="E376" s="263"/>
      <c r="F376" s="229">
        <v>64.689645547957312</v>
      </c>
      <c r="G376" s="2"/>
      <c r="H376" s="262">
        <v>13.412721337957306</v>
      </c>
      <c r="I376" s="262">
        <v>39.806924209999998</v>
      </c>
      <c r="J376" s="262">
        <v>11.47</v>
      </c>
    </row>
    <row r="377" spans="1:10" ht="17.149999999999999" customHeight="1" x14ac:dyDescent="0.3">
      <c r="A377" s="269">
        <v>44228</v>
      </c>
      <c r="B377" s="244">
        <v>60.417182233310101</v>
      </c>
      <c r="C377" s="244">
        <v>3.0643642172967991</v>
      </c>
      <c r="D377" s="263">
        <v>9.0295235868523505E-2</v>
      </c>
      <c r="E377" s="263"/>
      <c r="F377" s="229">
        <v>63.571841686475423</v>
      </c>
      <c r="G377" s="2"/>
      <c r="H377" s="262">
        <v>12.257107116475419</v>
      </c>
      <c r="I377" s="262">
        <v>39.554734570000008</v>
      </c>
      <c r="J377" s="262">
        <v>11.76</v>
      </c>
    </row>
    <row r="378" spans="1:10" ht="17.149999999999999" customHeight="1" x14ac:dyDescent="0.3">
      <c r="A378" s="269">
        <v>44256</v>
      </c>
      <c r="B378" s="244">
        <v>62.410299941535712</v>
      </c>
      <c r="C378" s="244">
        <v>3.6144546161945659</v>
      </c>
      <c r="D378" s="263">
        <v>8.53573705917096E-2</v>
      </c>
      <c r="E378" s="263"/>
      <c r="F378" s="229">
        <v>66.110111928321984</v>
      </c>
      <c r="G378" s="2"/>
      <c r="H378" s="262">
        <v>11.888012718321987</v>
      </c>
      <c r="I378" s="262">
        <v>40.681864959999999</v>
      </c>
      <c r="J378" s="262">
        <v>13.540234249999999</v>
      </c>
    </row>
    <row r="379" spans="1:10" ht="17.149999999999999" customHeight="1" x14ac:dyDescent="0.3">
      <c r="A379" s="269">
        <v>44287</v>
      </c>
      <c r="B379" s="244">
        <v>73.854498566207994</v>
      </c>
      <c r="C379" s="244">
        <v>5.8446308161870766</v>
      </c>
      <c r="D379" s="263">
        <v>1.180650787101059</v>
      </c>
      <c r="E379" s="263"/>
      <c r="F379" s="229">
        <v>80.879780169496129</v>
      </c>
      <c r="G379" s="2"/>
      <c r="H379" s="262">
        <v>18.958650079496103</v>
      </c>
      <c r="I379" s="262">
        <v>49.88704809</v>
      </c>
      <c r="J379" s="262">
        <v>12.13</v>
      </c>
    </row>
    <row r="380" spans="1:10" ht="17.149999999999999" customHeight="1" x14ac:dyDescent="0.3">
      <c r="A380" s="269">
        <v>44317</v>
      </c>
      <c r="B380" s="244">
        <v>51.480000000000004</v>
      </c>
      <c r="C380" s="244">
        <v>5.2212829277371231</v>
      </c>
      <c r="D380" s="263">
        <v>0.13589191999999997</v>
      </c>
      <c r="E380" s="263"/>
      <c r="F380" s="229">
        <v>56.837174847737124</v>
      </c>
      <c r="G380" s="2"/>
      <c r="H380" s="262">
        <v>11.9</v>
      </c>
      <c r="I380" s="262">
        <v>34.108803489999993</v>
      </c>
      <c r="J380" s="262">
        <v>10.78</v>
      </c>
    </row>
    <row r="381" spans="1:10" ht="17.149999999999999" customHeight="1" x14ac:dyDescent="0.3">
      <c r="A381" s="269">
        <v>44348</v>
      </c>
      <c r="B381" s="244">
        <v>53.22</v>
      </c>
      <c r="C381" s="244">
        <v>3.6498247300000002</v>
      </c>
      <c r="D381" s="263">
        <v>0.16321033999999995</v>
      </c>
      <c r="E381" s="263"/>
      <c r="F381" s="229">
        <v>57.033035069999997</v>
      </c>
      <c r="G381" s="2"/>
      <c r="H381" s="262">
        <v>7.3</v>
      </c>
      <c r="I381" s="262">
        <v>38.041168890000002</v>
      </c>
      <c r="J381" s="262">
        <v>11.62</v>
      </c>
    </row>
    <row r="382" spans="1:10" ht="17.149999999999999" customHeight="1" x14ac:dyDescent="0.3">
      <c r="A382" s="269">
        <v>44378</v>
      </c>
      <c r="B382" s="244">
        <v>76.06</v>
      </c>
      <c r="C382" s="244">
        <v>3.9193130726772707</v>
      </c>
      <c r="D382" s="263">
        <v>0.35546348999999999</v>
      </c>
      <c r="E382" s="263"/>
      <c r="F382" s="229">
        <v>80.334776562677277</v>
      </c>
      <c r="G382" s="2"/>
      <c r="H382" s="262">
        <v>19.014452610663206</v>
      </c>
      <c r="I382" s="262">
        <v>45.947793720000007</v>
      </c>
      <c r="J382" s="262">
        <v>15.4</v>
      </c>
    </row>
    <row r="383" spans="1:10" ht="17.149999999999999" customHeight="1" x14ac:dyDescent="0.3">
      <c r="A383" s="269">
        <v>44409</v>
      </c>
      <c r="B383" s="244">
        <v>59.332281800000004</v>
      </c>
      <c r="C383" s="244">
        <v>3.1224462100384436</v>
      </c>
      <c r="D383" s="263">
        <v>0</v>
      </c>
      <c r="E383" s="263"/>
      <c r="F383" s="229">
        <v>62.454728010038451</v>
      </c>
      <c r="G383" s="2"/>
      <c r="H383" s="262">
        <v>10.53</v>
      </c>
      <c r="I383" s="262">
        <v>35.927715460000002</v>
      </c>
      <c r="J383" s="262">
        <v>16.002281800000002</v>
      </c>
    </row>
    <row r="384" spans="1:10" ht="17.149999999999999" customHeight="1" x14ac:dyDescent="0.3">
      <c r="A384" s="269">
        <v>44440</v>
      </c>
      <c r="B384" s="244">
        <v>59.26</v>
      </c>
      <c r="C384" s="244">
        <v>3.5</v>
      </c>
      <c r="D384" s="263">
        <v>0</v>
      </c>
      <c r="E384" s="263"/>
      <c r="F384" s="229">
        <v>62.76</v>
      </c>
      <c r="G384" s="2"/>
      <c r="H384" s="262">
        <v>8.1</v>
      </c>
      <c r="I384" s="262">
        <v>36.072148149999997</v>
      </c>
      <c r="J384" s="262">
        <v>18.61</v>
      </c>
    </row>
    <row r="385" spans="1:10" ht="17.149999999999999" customHeight="1" x14ac:dyDescent="0.3">
      <c r="A385" s="269">
        <v>44470</v>
      </c>
      <c r="B385" s="244">
        <v>90.29</v>
      </c>
      <c r="C385" s="244">
        <v>5.5927720206823439</v>
      </c>
      <c r="D385" s="263">
        <v>6.2559539999999997E-2</v>
      </c>
      <c r="E385" s="263"/>
      <c r="F385" s="229">
        <v>95.945331560682348</v>
      </c>
      <c r="G385" s="2"/>
      <c r="H385" s="262">
        <v>25.1</v>
      </c>
      <c r="I385" s="262">
        <v>49.528858319999998</v>
      </c>
      <c r="J385" s="262">
        <v>21.3</v>
      </c>
    </row>
    <row r="386" spans="1:10" ht="17.149999999999999" customHeight="1" x14ac:dyDescent="0.3">
      <c r="A386" s="269">
        <v>44501</v>
      </c>
      <c r="B386" s="244">
        <v>58.58</v>
      </c>
      <c r="C386" s="244">
        <v>3.4409143846740959</v>
      </c>
      <c r="D386" s="263">
        <v>7.2290449249784894E-2</v>
      </c>
      <c r="E386" s="263"/>
      <c r="F386" s="229">
        <v>62.093204833923878</v>
      </c>
      <c r="G386" s="2"/>
      <c r="H386" s="262">
        <v>7.1379008919181963</v>
      </c>
      <c r="I386" s="262">
        <v>35.657042290000007</v>
      </c>
      <c r="J386" s="262">
        <v>19.3</v>
      </c>
    </row>
    <row r="387" spans="1:10" ht="17.149999999999999" customHeight="1" x14ac:dyDescent="0.3">
      <c r="A387" s="269">
        <v>44531</v>
      </c>
      <c r="B387" s="244">
        <v>85.62</v>
      </c>
      <c r="C387" s="244">
        <v>3.8287329079284369</v>
      </c>
      <c r="D387" s="263">
        <v>8.3163000000000001E-2</v>
      </c>
      <c r="E387" s="263"/>
      <c r="F387" s="229">
        <v>89.531895907928444</v>
      </c>
      <c r="G387" s="2"/>
      <c r="H387" s="262">
        <v>10.9</v>
      </c>
      <c r="I387" s="262">
        <v>53.309485730000006</v>
      </c>
      <c r="J387" s="262">
        <v>25.27</v>
      </c>
    </row>
    <row r="388" spans="1:10" ht="17.149999999999999" customHeight="1" x14ac:dyDescent="0.3">
      <c r="A388" s="270">
        <v>44562</v>
      </c>
      <c r="B388" s="244">
        <v>59.145726699999997</v>
      </c>
      <c r="C388" s="244">
        <v>3.3323663589969716</v>
      </c>
      <c r="D388" s="263">
        <v>8.3163000000000001E-2</v>
      </c>
      <c r="E388" s="263"/>
      <c r="F388" s="229">
        <v>62.561256058996968</v>
      </c>
      <c r="G388" s="2"/>
      <c r="H388" s="262">
        <v>9.0650852609613146</v>
      </c>
      <c r="I388" s="262">
        <v>33.596746739999993</v>
      </c>
      <c r="J388" s="262">
        <v>19.903126699999998</v>
      </c>
    </row>
    <row r="389" spans="1:10" ht="17.149999999999999" customHeight="1" x14ac:dyDescent="0.3">
      <c r="A389" s="269">
        <v>44593</v>
      </c>
      <c r="B389" s="244">
        <v>68.440424370000002</v>
      </c>
      <c r="C389" s="244">
        <v>3.23</v>
      </c>
      <c r="D389" s="263">
        <v>0</v>
      </c>
      <c r="E389" s="263"/>
      <c r="F389" s="229">
        <v>71.670424370000006</v>
      </c>
      <c r="G389" s="2"/>
      <c r="H389" s="262">
        <v>15.05</v>
      </c>
      <c r="I389" s="262">
        <v>35.94</v>
      </c>
      <c r="J389" s="262">
        <v>20.680424370000001</v>
      </c>
    </row>
    <row r="390" spans="1:10" ht="17.149999999999999" customHeight="1" x14ac:dyDescent="0.3">
      <c r="A390" s="269">
        <v>44621</v>
      </c>
      <c r="B390" s="244">
        <v>67.320707499999997</v>
      </c>
      <c r="C390" s="244">
        <v>5.3733480465627901</v>
      </c>
      <c r="D390" s="263">
        <v>0</v>
      </c>
      <c r="E390" s="263"/>
      <c r="F390" s="229">
        <v>72.694055546562794</v>
      </c>
      <c r="G390" s="2"/>
      <c r="H390" s="262">
        <v>11.3</v>
      </c>
      <c r="I390" s="262">
        <v>37.559972630000004</v>
      </c>
      <c r="J390" s="262">
        <v>23.9307075</v>
      </c>
    </row>
    <row r="391" spans="1:10" ht="17.149999999999999" customHeight="1" x14ac:dyDescent="0.3">
      <c r="A391" s="269">
        <v>44652</v>
      </c>
      <c r="B391" s="244">
        <v>90.084394090000004</v>
      </c>
      <c r="C391" s="244">
        <v>5.9802659168091905</v>
      </c>
      <c r="D391" s="263">
        <v>0</v>
      </c>
      <c r="E391" s="263"/>
      <c r="F391" s="229">
        <v>96.064660006809191</v>
      </c>
      <c r="G391" s="2"/>
      <c r="H391" s="262">
        <v>26.135032999999996</v>
      </c>
      <c r="I391" s="262">
        <v>44.41</v>
      </c>
      <c r="J391" s="262">
        <v>25.527394090000001</v>
      </c>
    </row>
    <row r="392" spans="1:10" ht="17.149999999999999" customHeight="1" x14ac:dyDescent="0.3">
      <c r="A392" s="269">
        <v>44682</v>
      </c>
      <c r="B392" s="244">
        <v>82.55158895000001</v>
      </c>
      <c r="C392" s="244">
        <v>4.2165076614399304</v>
      </c>
      <c r="D392" s="263">
        <v>0</v>
      </c>
      <c r="E392" s="263"/>
      <c r="F392" s="229">
        <v>86.768096611439944</v>
      </c>
      <c r="G392" s="2"/>
      <c r="H392" s="262">
        <v>9.0831588571513002</v>
      </c>
      <c r="I392" s="262">
        <v>53.32553403</v>
      </c>
      <c r="J392" s="262">
        <v>24.3</v>
      </c>
    </row>
    <row r="393" spans="1:10" ht="17.149999999999999" customHeight="1" x14ac:dyDescent="0.3">
      <c r="A393" s="269">
        <v>44713</v>
      </c>
      <c r="B393" s="244">
        <v>73.940010829999991</v>
      </c>
      <c r="C393" s="244">
        <v>4.2</v>
      </c>
      <c r="D393" s="263">
        <v>0</v>
      </c>
      <c r="E393" s="263"/>
      <c r="F393" s="229">
        <v>78.050254005906666</v>
      </c>
      <c r="G393" s="2"/>
      <c r="H393" s="262">
        <v>11.27</v>
      </c>
      <c r="I393" s="262">
        <v>41.33</v>
      </c>
      <c r="J393" s="262">
        <v>25.450010829999997</v>
      </c>
    </row>
    <row r="394" spans="1:10" ht="17.149999999999999" customHeight="1" x14ac:dyDescent="0.3">
      <c r="A394" s="269">
        <v>44743</v>
      </c>
      <c r="B394" s="244">
        <v>103.41956671</v>
      </c>
      <c r="C394" s="244">
        <v>5.1466101484354549</v>
      </c>
      <c r="D394" s="263">
        <v>0</v>
      </c>
      <c r="E394" s="263"/>
      <c r="F394" s="229">
        <v>108.56617685843545</v>
      </c>
      <c r="G394" s="2"/>
      <c r="H394" s="262">
        <v>23.309999999999995</v>
      </c>
      <c r="I394" s="262">
        <v>55.302132149999991</v>
      </c>
      <c r="J394" s="262">
        <v>29.949566709999999</v>
      </c>
    </row>
    <row r="395" spans="1:10" ht="17.149999999999999" customHeight="1" x14ac:dyDescent="0.3">
      <c r="A395" s="269">
        <v>44774</v>
      </c>
      <c r="B395" s="244">
        <v>82.233308740000012</v>
      </c>
      <c r="C395" s="244">
        <v>5</v>
      </c>
      <c r="D395" s="263">
        <v>0</v>
      </c>
      <c r="E395" s="263"/>
      <c r="F395" s="229">
        <v>87.233308740000012</v>
      </c>
      <c r="G395" s="2"/>
      <c r="H395" s="262">
        <v>13.89</v>
      </c>
      <c r="I395" s="262">
        <v>42.14</v>
      </c>
      <c r="J395" s="262">
        <v>31.203308739999997</v>
      </c>
    </row>
    <row r="396" spans="1:10" ht="17.149999999999999" customHeight="1" x14ac:dyDescent="0.3">
      <c r="A396" s="269">
        <v>44805</v>
      </c>
      <c r="B396" s="244">
        <v>78.260000000000005</v>
      </c>
      <c r="C396" s="244">
        <v>6.8595485836363643</v>
      </c>
      <c r="D396" s="263">
        <v>0</v>
      </c>
      <c r="E396" s="263"/>
      <c r="F396" s="229">
        <v>85.119548583636373</v>
      </c>
      <c r="G396" s="2"/>
      <c r="H396" s="262">
        <v>14.899999999999999</v>
      </c>
      <c r="I396" s="262">
        <v>38.435649130000002</v>
      </c>
      <c r="J396" s="262">
        <v>31.75</v>
      </c>
    </row>
    <row r="397" spans="1:10" ht="17.149999999999999" customHeight="1" x14ac:dyDescent="0.3">
      <c r="A397" s="269">
        <v>44835</v>
      </c>
      <c r="B397" s="244">
        <v>88.017230940000005</v>
      </c>
      <c r="C397" s="244">
        <v>6.1720082399999994</v>
      </c>
      <c r="D397" s="263">
        <v>0</v>
      </c>
      <c r="E397" s="263"/>
      <c r="F397" s="229">
        <v>94.189239180000001</v>
      </c>
      <c r="G397" s="2"/>
      <c r="H397" s="262">
        <v>15.259999999999998</v>
      </c>
      <c r="I397" s="262">
        <v>48.35</v>
      </c>
      <c r="J397" s="262">
        <v>30.617230940000002</v>
      </c>
    </row>
    <row r="398" spans="1:10" ht="17.149999999999999" customHeight="1" x14ac:dyDescent="0.3">
      <c r="A398" s="269">
        <v>44866</v>
      </c>
      <c r="B398" s="244">
        <v>80.420616889999991</v>
      </c>
      <c r="C398" s="244">
        <v>3.7</v>
      </c>
      <c r="D398" s="263">
        <v>0</v>
      </c>
      <c r="E398" s="263"/>
      <c r="F398" s="229">
        <v>84.120616889999994</v>
      </c>
      <c r="G398" s="2"/>
      <c r="H398" s="262">
        <v>12.52</v>
      </c>
      <c r="I398" s="262">
        <v>39.09567019</v>
      </c>
      <c r="J398" s="262">
        <v>32.520616889999999</v>
      </c>
    </row>
    <row r="399" spans="1:10" ht="17.149999999999999" customHeight="1" x14ac:dyDescent="0.3">
      <c r="A399" s="269">
        <v>44896</v>
      </c>
      <c r="B399" s="244">
        <v>108.29240201000002</v>
      </c>
      <c r="C399" s="244">
        <v>5.5</v>
      </c>
      <c r="D399" s="263">
        <v>0</v>
      </c>
      <c r="E399" s="263"/>
      <c r="F399" s="229">
        <v>113.79240201000002</v>
      </c>
      <c r="G399" s="2"/>
      <c r="H399" s="262">
        <v>29.7</v>
      </c>
      <c r="I399" s="262">
        <v>45.02</v>
      </c>
      <c r="J399" s="262">
        <v>39.1</v>
      </c>
    </row>
    <row r="400" spans="1:10" ht="17.149999999999999" customHeight="1" x14ac:dyDescent="0.3">
      <c r="A400" s="270">
        <v>44927</v>
      </c>
      <c r="B400" s="244">
        <v>85.040851490000009</v>
      </c>
      <c r="C400" s="244">
        <v>3.8</v>
      </c>
      <c r="D400" s="263">
        <v>0</v>
      </c>
      <c r="E400" s="263"/>
      <c r="F400" s="229">
        <v>88.840851490000006</v>
      </c>
      <c r="G400" s="2"/>
      <c r="H400" s="262">
        <v>15.018168000000003</v>
      </c>
      <c r="I400" s="262">
        <v>41.2</v>
      </c>
      <c r="J400" s="262">
        <v>32.640851490000003</v>
      </c>
    </row>
    <row r="401" spans="1:10" ht="17.149999999999999" customHeight="1" x14ac:dyDescent="0.3">
      <c r="A401" s="269">
        <v>44958</v>
      </c>
      <c r="B401" s="244">
        <v>78.187083999999999</v>
      </c>
      <c r="C401" s="244">
        <v>5.74</v>
      </c>
      <c r="D401" s="263">
        <v>0</v>
      </c>
      <c r="E401" s="263"/>
      <c r="F401" s="229">
        <v>83.927083999999994</v>
      </c>
      <c r="G401" s="2"/>
      <c r="H401" s="262">
        <v>17.77</v>
      </c>
      <c r="I401" s="262">
        <v>36.777476490000005</v>
      </c>
      <c r="J401" s="262">
        <v>29.387084000000002</v>
      </c>
    </row>
    <row r="402" spans="1:10" ht="17.149999999999999" customHeight="1" x14ac:dyDescent="0.3">
      <c r="A402" s="269">
        <v>44986</v>
      </c>
      <c r="B402" s="244">
        <v>92.490000000000009</v>
      </c>
      <c r="C402" s="244">
        <v>6.52</v>
      </c>
      <c r="D402" s="263">
        <v>0</v>
      </c>
      <c r="E402" s="263"/>
      <c r="F402" s="229">
        <v>99.01</v>
      </c>
      <c r="G402" s="2"/>
      <c r="H402" s="262">
        <v>23.81</v>
      </c>
      <c r="I402" s="262">
        <v>40.213067389999999</v>
      </c>
      <c r="J402" s="262">
        <v>34.99</v>
      </c>
    </row>
    <row r="403" spans="1:10" ht="17.149999999999999" customHeight="1" x14ac:dyDescent="0.3">
      <c r="A403" s="269">
        <v>45017</v>
      </c>
      <c r="B403" s="244">
        <v>98.874268979999982</v>
      </c>
      <c r="C403" s="244">
        <v>12.148739503484748</v>
      </c>
      <c r="D403" s="244">
        <v>0</v>
      </c>
      <c r="E403" s="244"/>
      <c r="F403" s="229">
        <v>111.02300848348473</v>
      </c>
      <c r="G403" s="2"/>
      <c r="H403" s="262">
        <v>20.099999999999998</v>
      </c>
      <c r="I403" s="262">
        <v>54.07</v>
      </c>
      <c r="J403" s="262">
        <v>36.854268979999993</v>
      </c>
    </row>
    <row r="404" spans="1:10" ht="17.149999999999999" customHeight="1" x14ac:dyDescent="0.3">
      <c r="A404" s="269">
        <v>45047</v>
      </c>
      <c r="B404" s="244">
        <v>96.700000000000017</v>
      </c>
      <c r="C404" s="244">
        <v>3.48</v>
      </c>
      <c r="D404" s="263">
        <v>0</v>
      </c>
      <c r="E404" s="263"/>
      <c r="F404" s="229">
        <v>100.18000000000002</v>
      </c>
      <c r="G404" s="2"/>
      <c r="H404" s="262">
        <v>23.599999999999998</v>
      </c>
      <c r="I404" s="262">
        <v>40.44</v>
      </c>
      <c r="J404" s="262">
        <v>36.1</v>
      </c>
    </row>
    <row r="405" spans="1:10" ht="17.149999999999999" customHeight="1" x14ac:dyDescent="0.3">
      <c r="A405" s="269">
        <v>45078</v>
      </c>
      <c r="B405" s="244">
        <v>103.64188063</v>
      </c>
      <c r="C405" s="244">
        <v>5.89</v>
      </c>
      <c r="D405" s="263">
        <v>0</v>
      </c>
      <c r="E405" s="263"/>
      <c r="F405" s="229">
        <v>109.53188063</v>
      </c>
      <c r="G405" s="2"/>
      <c r="H405" s="262">
        <v>30.729999999999997</v>
      </c>
      <c r="I405" s="262">
        <v>40.51</v>
      </c>
      <c r="J405" s="262">
        <v>38.291880630000001</v>
      </c>
    </row>
    <row r="406" spans="1:10" ht="17.149999999999999" customHeight="1" x14ac:dyDescent="0.3">
      <c r="A406" s="269">
        <v>45108</v>
      </c>
      <c r="B406" s="244">
        <v>109.40239298</v>
      </c>
      <c r="C406" s="244">
        <v>5.86</v>
      </c>
      <c r="D406" s="263">
        <v>4.875021726265228E-2</v>
      </c>
      <c r="E406" s="263"/>
      <c r="F406" s="229">
        <v>115.26239298</v>
      </c>
      <c r="G406" s="2"/>
      <c r="H406" s="262">
        <v>24.259999999999998</v>
      </c>
      <c r="I406" s="262">
        <v>49.22</v>
      </c>
      <c r="J406" s="262">
        <v>41.832392980000002</v>
      </c>
    </row>
    <row r="407" spans="1:10" ht="17.149999999999999" customHeight="1" x14ac:dyDescent="0.3">
      <c r="A407" s="269">
        <v>45139</v>
      </c>
      <c r="B407" s="244">
        <v>99.358311329323485</v>
      </c>
      <c r="C407" s="244">
        <v>6.83917083604089</v>
      </c>
      <c r="D407" s="263">
        <v>9.5530017240721132E-3</v>
      </c>
      <c r="E407" s="263"/>
      <c r="F407" s="229">
        <v>106.20703516708845</v>
      </c>
      <c r="G407" s="2"/>
      <c r="H407" s="262">
        <v>21.354468127088438</v>
      </c>
      <c r="I407" s="262">
        <v>39.378851840000003</v>
      </c>
      <c r="J407" s="262">
        <v>45.473715200000008</v>
      </c>
    </row>
    <row r="408" spans="1:10" ht="17.149999999999999" customHeight="1" x14ac:dyDescent="0.3">
      <c r="A408" s="269">
        <v>45170</v>
      </c>
      <c r="B408" s="244">
        <v>96.87231080258573</v>
      </c>
      <c r="C408" s="244">
        <v>4.0289264163083267</v>
      </c>
      <c r="D408" s="263">
        <v>0</v>
      </c>
      <c r="E408" s="263"/>
      <c r="F408" s="229">
        <v>100.90123721889405</v>
      </c>
      <c r="G408" s="2"/>
      <c r="H408" s="262">
        <v>17.374097458894042</v>
      </c>
      <c r="I408" s="262">
        <v>39.62572342</v>
      </c>
      <c r="J408" s="262">
        <v>43.901416340000011</v>
      </c>
    </row>
    <row r="409" spans="1:10" ht="17.149999999999999" customHeight="1" x14ac:dyDescent="0.3">
      <c r="A409" s="269">
        <v>45200</v>
      </c>
      <c r="B409" s="244">
        <v>108.47352209802565</v>
      </c>
      <c r="C409" s="244">
        <v>3.434332054075663</v>
      </c>
      <c r="D409" s="263">
        <v>2.8587000000000003E-4</v>
      </c>
      <c r="E409" s="263"/>
      <c r="F409" s="229">
        <v>111.90814002210132</v>
      </c>
      <c r="G409" s="2"/>
      <c r="H409" s="262">
        <v>21.31520117210129</v>
      </c>
      <c r="I409" s="262">
        <v>48.945343790000003</v>
      </c>
      <c r="J409" s="262">
        <v>41.647595060000008</v>
      </c>
    </row>
    <row r="410" spans="1:10" ht="17.149999999999999" customHeight="1" x14ac:dyDescent="0.3">
      <c r="A410" s="269">
        <v>45231</v>
      </c>
      <c r="B410" s="244">
        <v>97.860510973104567</v>
      </c>
      <c r="C410" s="244">
        <v>3.8688727887778773</v>
      </c>
      <c r="D410" s="263">
        <v>0</v>
      </c>
      <c r="E410" s="263"/>
      <c r="F410" s="229">
        <v>101.72938376188245</v>
      </c>
      <c r="G410" s="2"/>
      <c r="H410" s="262">
        <v>18.205561921882431</v>
      </c>
      <c r="I410" s="262">
        <v>40.013867850000011</v>
      </c>
      <c r="J410" s="262">
        <v>43.509953990000014</v>
      </c>
    </row>
    <row r="411" spans="1:10" ht="17.149999999999999" customHeight="1" x14ac:dyDescent="0.3">
      <c r="A411" s="269">
        <v>45261</v>
      </c>
      <c r="B411" s="244">
        <v>121.99464042384271</v>
      </c>
      <c r="C411" s="244">
        <v>2.88084527</v>
      </c>
      <c r="D411" s="263">
        <v>0</v>
      </c>
      <c r="E411" s="263"/>
      <c r="F411" s="229">
        <v>124.87548569384271</v>
      </c>
      <c r="G411" s="2"/>
      <c r="H411" s="262">
        <v>18.764112703842692</v>
      </c>
      <c r="I411" s="262">
        <v>54.394889099999993</v>
      </c>
      <c r="J411" s="262">
        <v>51.716483890000021</v>
      </c>
    </row>
    <row r="412" spans="1:10" ht="17.149999999999999" customHeight="1" x14ac:dyDescent="0.3">
      <c r="A412" s="270">
        <v>45292</v>
      </c>
      <c r="B412" s="244">
        <v>88.838328835205644</v>
      </c>
      <c r="C412" s="244">
        <v>2.3766316826140153</v>
      </c>
      <c r="D412" s="263">
        <v>0</v>
      </c>
      <c r="E412" s="263"/>
      <c r="F412" s="229">
        <v>91.214960517819662</v>
      </c>
      <c r="G412" s="2"/>
      <c r="H412" s="262">
        <v>13.104249276719642</v>
      </c>
      <c r="I412" s="262">
        <v>35.027984780000004</v>
      </c>
      <c r="J412" s="262">
        <v>43.082726461100016</v>
      </c>
    </row>
    <row r="413" spans="1:10" ht="17.149999999999999" customHeight="1" x14ac:dyDescent="0.3">
      <c r="A413" s="269">
        <v>45323</v>
      </c>
      <c r="B413" s="244">
        <v>94.928521367332252</v>
      </c>
      <c r="C413" s="244">
        <v>5.8262140100000011</v>
      </c>
      <c r="D413" s="263">
        <v>0</v>
      </c>
      <c r="E413" s="263"/>
      <c r="F413" s="229">
        <v>100.75473537733225</v>
      </c>
      <c r="G413" s="2"/>
      <c r="H413" s="262">
        <v>22.199909905463993</v>
      </c>
      <c r="I413" s="262">
        <v>35.32601064</v>
      </c>
      <c r="J413" s="262">
        <v>43.228814831868242</v>
      </c>
    </row>
    <row r="414" spans="1:10" ht="17.149999999999999" customHeight="1" x14ac:dyDescent="0.3">
      <c r="A414" s="269">
        <v>45352</v>
      </c>
      <c r="B414" s="244">
        <v>114.61968565957511</v>
      </c>
      <c r="C414" s="244">
        <v>3.9490148779253103</v>
      </c>
      <c r="D414" s="263">
        <v>0</v>
      </c>
      <c r="E414" s="263"/>
      <c r="F414" s="229">
        <v>118.56870053750042</v>
      </c>
      <c r="G414" s="2"/>
      <c r="H414" s="262">
        <v>23.358476907500407</v>
      </c>
      <c r="I414" s="262">
        <v>46.978839239999999</v>
      </c>
      <c r="J414" s="262">
        <v>48.231384390000017</v>
      </c>
    </row>
    <row r="415" spans="1:10" ht="17.149999999999999" customHeight="1" x14ac:dyDescent="0.3">
      <c r="A415" s="269">
        <v>45383</v>
      </c>
      <c r="B415" s="244">
        <v>91.199306115498274</v>
      </c>
      <c r="C415" s="244">
        <v>2.8985712522702731</v>
      </c>
      <c r="D415" s="263">
        <v>1.6515233000000002</v>
      </c>
      <c r="E415" s="263"/>
      <c r="F415" s="229">
        <v>95.749400667768541</v>
      </c>
      <c r="G415" s="2"/>
      <c r="H415" s="262">
        <v>13.711993177768527</v>
      </c>
      <c r="I415" s="262">
        <v>35.690622060000003</v>
      </c>
      <c r="J415" s="262">
        <v>46.346785430000011</v>
      </c>
    </row>
    <row r="416" spans="1:10" ht="17.149999999999999" customHeight="1" x14ac:dyDescent="0.3">
      <c r="A416" s="269">
        <v>45413</v>
      </c>
      <c r="B416" s="244">
        <v>97.716821409897136</v>
      </c>
      <c r="C416" s="244">
        <v>2.4779237198287705</v>
      </c>
      <c r="D416" s="263">
        <v>0.60955789999999999</v>
      </c>
      <c r="E416" s="263"/>
      <c r="F416" s="229">
        <v>100.8043030297259</v>
      </c>
      <c r="G416" s="2"/>
      <c r="H416" s="262">
        <v>22.137337779725897</v>
      </c>
      <c r="I416" s="262">
        <v>27.162341859999998</v>
      </c>
      <c r="J416" s="262">
        <v>51.504623390000006</v>
      </c>
    </row>
    <row r="417" spans="1:10" ht="17.149999999999999" customHeight="1" x14ac:dyDescent="0.3">
      <c r="A417" s="269">
        <v>45444</v>
      </c>
      <c r="B417" s="244">
        <v>108.6328185537354</v>
      </c>
      <c r="C417" s="244">
        <v>5.1664728766274663</v>
      </c>
      <c r="D417" s="263">
        <v>0.37649980000000005</v>
      </c>
      <c r="E417" s="263"/>
      <c r="F417" s="229">
        <v>114.17579123036288</v>
      </c>
      <c r="G417" s="2"/>
      <c r="H417" s="262">
        <v>16.261893886962859</v>
      </c>
      <c r="I417" s="262">
        <v>48.137487299999997</v>
      </c>
      <c r="J417" s="262">
        <v>49.776410043400006</v>
      </c>
    </row>
    <row r="418" spans="1:10" ht="17.149999999999999" customHeight="1" x14ac:dyDescent="0.3">
      <c r="A418" s="269">
        <v>45474</v>
      </c>
      <c r="B418" s="244">
        <v>103.51788416449733</v>
      </c>
      <c r="C418" s="244">
        <v>3.8053316636326815</v>
      </c>
      <c r="D418" s="263">
        <v>0.10724615</v>
      </c>
      <c r="E418" s="263"/>
      <c r="F418" s="229">
        <v>107.43046197813001</v>
      </c>
      <c r="G418" s="2"/>
      <c r="H418" s="262">
        <v>10.756607118130006</v>
      </c>
      <c r="I418" s="262">
        <v>39.679724380000003</v>
      </c>
      <c r="J418" s="262">
        <v>56.99413048000001</v>
      </c>
    </row>
    <row r="419" spans="1:10" ht="17.149999999999999" customHeight="1" x14ac:dyDescent="0.3">
      <c r="A419" s="269">
        <v>45505</v>
      </c>
      <c r="B419" s="244">
        <v>119.81307669726075</v>
      </c>
      <c r="C419" s="244">
        <v>12.180031872059473</v>
      </c>
      <c r="D419" s="263">
        <v>0.39165334999999996</v>
      </c>
      <c r="E419" s="263"/>
      <c r="F419" s="229">
        <v>132.38476191932023</v>
      </c>
      <c r="G419" s="2"/>
      <c r="H419" s="262">
        <v>27.958274599320227</v>
      </c>
      <c r="I419" s="262">
        <v>40.589536389999999</v>
      </c>
      <c r="J419" s="262">
        <v>63.836950930000015</v>
      </c>
    </row>
    <row r="420" spans="1:10" ht="17.149999999999999" customHeight="1" x14ac:dyDescent="0.3">
      <c r="A420" s="269">
        <v>45536</v>
      </c>
      <c r="B420" s="244">
        <v>112.10271276049647</v>
      </c>
      <c r="C420" s="244">
        <v>3.641729897323736</v>
      </c>
      <c r="D420" s="263">
        <v>0.37191019999999997</v>
      </c>
      <c r="E420" s="263"/>
      <c r="F420" s="229">
        <v>116.11635285782022</v>
      </c>
      <c r="G420" s="2"/>
      <c r="H420" s="262">
        <v>14.88521269782019</v>
      </c>
      <c r="I420" s="262">
        <v>47.205966610000004</v>
      </c>
      <c r="J420" s="262">
        <v>54.025173550000012</v>
      </c>
    </row>
    <row r="421" spans="1:10" ht="17.149999999999999" customHeight="1" x14ac:dyDescent="0.3">
      <c r="A421" s="269">
        <v>45566</v>
      </c>
      <c r="B421" s="244">
        <v>100.28305220075262</v>
      </c>
      <c r="C421" s="244">
        <v>7.3493460083600066</v>
      </c>
      <c r="D421" s="263">
        <v>10.15962822</v>
      </c>
      <c r="E421" s="263"/>
      <c r="F421" s="229">
        <v>117.79202642911262</v>
      </c>
      <c r="G421" s="2"/>
      <c r="H421" s="262">
        <v>23.453819969112615</v>
      </c>
      <c r="I421" s="262">
        <v>36.377751250000003</v>
      </c>
      <c r="J421" s="262">
        <v>57.960455210000006</v>
      </c>
    </row>
    <row r="422" spans="1:10" ht="17.149999999999999" customHeight="1" x14ac:dyDescent="0.3">
      <c r="A422" s="269">
        <v>45597</v>
      </c>
      <c r="B422" s="244">
        <v>109.12672035617743</v>
      </c>
      <c r="C422" s="244">
        <v>8.1820889625769979</v>
      </c>
      <c r="D422" s="263">
        <v>0</v>
      </c>
      <c r="E422" s="263"/>
      <c r="F422" s="229">
        <v>117.30880931875443</v>
      </c>
      <c r="G422" s="2"/>
      <c r="H422" s="262">
        <v>29.91195174875439</v>
      </c>
      <c r="I422" s="262">
        <v>32.696670620000006</v>
      </c>
      <c r="J422" s="262">
        <v>54.700186950000024</v>
      </c>
    </row>
    <row r="423" spans="1:10" ht="17.149999999999999" customHeight="1" x14ac:dyDescent="0.3">
      <c r="A423" s="269">
        <v>45627</v>
      </c>
      <c r="B423" s="244">
        <v>107.70713032953357</v>
      </c>
      <c r="C423" s="244">
        <v>8.4546144059261845</v>
      </c>
      <c r="D423" s="263">
        <v>0.24782479999999998</v>
      </c>
      <c r="E423" s="263"/>
      <c r="F423" s="229">
        <v>116.40956953545975</v>
      </c>
      <c r="G423" s="2"/>
      <c r="H423" s="262">
        <v>12.233353905459719</v>
      </c>
      <c r="I423" s="262">
        <v>42.350208480000006</v>
      </c>
      <c r="J423" s="262">
        <v>61.826007150000024</v>
      </c>
    </row>
    <row r="424" spans="1:10" ht="17.149999999999999" customHeight="1" x14ac:dyDescent="0.3">
      <c r="A424" s="270">
        <v>45658</v>
      </c>
      <c r="B424" s="244">
        <v>107.82674323694042</v>
      </c>
      <c r="C424" s="244">
        <v>10.420833586104948</v>
      </c>
      <c r="D424" s="263">
        <v>0.1172757</v>
      </c>
      <c r="E424" s="263"/>
      <c r="F424" s="229">
        <v>118.36485252304536</v>
      </c>
      <c r="G424" s="2"/>
      <c r="H424" s="262">
        <v>24.487861583045348</v>
      </c>
      <c r="I424" s="262">
        <v>41.311404490000001</v>
      </c>
      <c r="J424" s="262">
        <v>52.565586450000005</v>
      </c>
    </row>
    <row r="425" spans="1:10" ht="17.149999999999999" customHeight="1" x14ac:dyDescent="0.3">
      <c r="A425" s="269">
        <v>45689</v>
      </c>
      <c r="B425" s="244">
        <v>100.32861240531898</v>
      </c>
      <c r="C425" s="244">
        <v>5.4389978875178047</v>
      </c>
      <c r="D425" s="263">
        <v>0.22845040000000003</v>
      </c>
      <c r="E425" s="263"/>
      <c r="F425" s="229">
        <v>105.99606069283678</v>
      </c>
      <c r="G425" s="2"/>
      <c r="H425" s="262">
        <v>21.544877262836767</v>
      </c>
      <c r="I425" s="262">
        <v>36.643352970000002</v>
      </c>
      <c r="J425" s="262">
        <v>47.807830460000012</v>
      </c>
    </row>
    <row r="426" spans="1:10" ht="17.149999999999999" customHeight="1" x14ac:dyDescent="0.3">
      <c r="A426" s="269">
        <v>45717</v>
      </c>
      <c r="B426" s="244">
        <v>109.22005512201592</v>
      </c>
      <c r="C426" s="244">
        <v>8.9562141967965196</v>
      </c>
      <c r="D426" s="263">
        <v>0.11088948999999999</v>
      </c>
      <c r="E426" s="263"/>
      <c r="F426" s="229">
        <v>118.28715880881245</v>
      </c>
      <c r="G426" s="2"/>
      <c r="H426" s="262">
        <v>21.035097868812382</v>
      </c>
      <c r="I426" s="262">
        <v>39.943864510000004</v>
      </c>
      <c r="J426" s="262">
        <v>57.308196430000038</v>
      </c>
    </row>
    <row r="427" spans="1:10" ht="17.149999999999999" customHeight="1" thickBot="1" x14ac:dyDescent="0.35">
      <c r="A427" s="264"/>
      <c r="B427" s="265"/>
      <c r="C427" s="265"/>
      <c r="D427" s="265"/>
      <c r="E427" s="244"/>
      <c r="F427" s="265"/>
      <c r="G427" s="2"/>
      <c r="H427" s="265"/>
      <c r="I427" s="265"/>
      <c r="J427" s="265"/>
    </row>
  </sheetData>
  <mergeCells count="3">
    <mergeCell ref="A4:F4"/>
    <mergeCell ref="H4:J4"/>
    <mergeCell ref="A2:J2"/>
  </mergeCells>
  <phoneticPr fontId="0" type="noConversion"/>
  <printOptions horizontalCentered="1"/>
  <pageMargins left="0.70866141732283472" right="0.70866141732283472" top="0.74803149606299213" bottom="0.74803149606299213" header="0.31496062992125984" footer="0.31496062992125984"/>
  <pageSetup paperSize="34" scale="23" orientation="portrait" horizontalDpi="1200" verticalDpi="1200" r:id="rId1"/>
  <headerFooter alignWithMargins="0">
    <oddFooter>&amp;C&amp;"Times New Roman,Regular"&amp;12A80_x000D_&amp;1#&amp;"Calibri"&amp;10&amp;KFF0000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36" sqref="B36"/>
    </sheetView>
  </sheetViews>
  <sheetFormatPr defaultRowHeight="13" x14ac:dyDescent="0.3"/>
  <cols>
    <col min="1" max="1" width="13.81640625" style="271" bestFit="1" customWidth="1"/>
    <col min="2" max="16384" width="8.7265625" style="4"/>
  </cols>
  <sheetData>
    <row r="1" spans="1:2" x14ac:dyDescent="0.3">
      <c r="A1" s="271" t="s">
        <v>118</v>
      </c>
      <c r="B1" s="4" t="s">
        <v>119</v>
      </c>
    </row>
    <row r="2" spans="1:2" x14ac:dyDescent="0.3">
      <c r="A2" s="271" t="s">
        <v>120</v>
      </c>
      <c r="B2" s="4" t="s">
        <v>121</v>
      </c>
    </row>
    <row r="3" spans="1:2" x14ac:dyDescent="0.3">
      <c r="A3" s="271" t="s">
        <v>122</v>
      </c>
      <c r="B3" s="4" t="s">
        <v>119</v>
      </c>
    </row>
    <row r="5" spans="1:2" x14ac:dyDescent="0.3">
      <c r="A5" s="271" t="s">
        <v>123</v>
      </c>
    </row>
    <row r="6" spans="1:2" s="273" customFormat="1" ht="13.5" x14ac:dyDescent="0.35">
      <c r="A6" s="272"/>
      <c r="B6" s="273" t="s">
        <v>112</v>
      </c>
    </row>
    <row r="7" spans="1:2" s="273" customFormat="1" ht="13.5" x14ac:dyDescent="0.35">
      <c r="A7" s="272"/>
      <c r="B7" s="273" t="s">
        <v>113</v>
      </c>
    </row>
    <row r="8" spans="1:2" s="273" customFormat="1" ht="13.5" x14ac:dyDescent="0.35">
      <c r="A8" s="272"/>
      <c r="B8" s="273" t="s">
        <v>114</v>
      </c>
    </row>
    <row r="9" spans="1:2" s="273" customFormat="1" ht="13.5" x14ac:dyDescent="0.35">
      <c r="A9" s="272"/>
      <c r="B9" s="273" t="s">
        <v>124</v>
      </c>
    </row>
    <row r="10" spans="1:2" s="273" customFormat="1" ht="13.5" x14ac:dyDescent="0.35">
      <c r="A10" s="272"/>
      <c r="B10" s="273" t="s">
        <v>125</v>
      </c>
    </row>
    <row r="12" spans="1:2" x14ac:dyDescent="0.3">
      <c r="B12" s="256" t="s">
        <v>100</v>
      </c>
    </row>
  </sheetData>
  <hyperlinks>
    <hyperlink ref="B12" r:id="rId1" display="http://www.rbf.gov.fj/" xr:uid="{00000000-0004-0000-0100-000000000000}"/>
  </hyperlinks>
  <pageMargins left="0.7" right="0.7" top="0.75" bottom="0.75" header="0.3" footer="0.3"/>
  <pageSetup paperSize="9" orientation="portrait" horizontalDpi="0" verticalDpi="0" r:id="rId2"/>
  <headerFooter>
    <oddFooter>&amp;C_x000D_&amp;1#&amp;"Calibri"&amp;10&amp;KFF0000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P109"/>
  <sheetViews>
    <sheetView zoomScale="80" zoomScaleNormal="80" workbookViewId="0">
      <pane xSplit="97" topLeftCell="ED1" activePane="topRight" state="frozen"/>
      <selection pane="topRight" activeCell="EN33" sqref="EN33"/>
    </sheetView>
  </sheetViews>
  <sheetFormatPr defaultRowHeight="14" x14ac:dyDescent="0.3"/>
  <cols>
    <col min="1" max="1" width="27.1796875" style="4" customWidth="1"/>
    <col min="2" max="8" width="9.1796875" style="12" hidden="1" customWidth="1"/>
    <col min="9" max="13" width="9.1796875" style="11" hidden="1" customWidth="1"/>
    <col min="14" max="85" width="9.1796875" style="4" hidden="1" customWidth="1"/>
    <col min="86" max="86" width="9.1796875" style="36" hidden="1" customWidth="1"/>
    <col min="87" max="96" width="9.1796875" style="4" hidden="1" customWidth="1"/>
    <col min="97" max="97" width="9.1796875" style="36" hidden="1" customWidth="1"/>
    <col min="98" max="105" width="9.1796875" style="4" hidden="1" customWidth="1"/>
    <col min="106" max="106" width="11.26953125" style="4" hidden="1" customWidth="1"/>
    <col min="107" max="107" width="9.7265625" style="4" hidden="1" customWidth="1"/>
    <col min="108" max="108" width="10.7265625" style="4" hidden="1" customWidth="1"/>
    <col min="109" max="109" width="11.81640625" style="4" hidden="1" customWidth="1"/>
    <col min="110" max="117" width="9.1796875" style="4" hidden="1" customWidth="1"/>
    <col min="118" max="118" width="11.54296875" style="4" hidden="1" customWidth="1"/>
    <col min="119" max="119" width="11.1796875" style="4" hidden="1" customWidth="1"/>
    <col min="120" max="120" width="11.81640625" style="4" hidden="1" customWidth="1"/>
    <col min="121" max="121" width="12.7265625" style="4" hidden="1" customWidth="1"/>
    <col min="122" max="122" width="11.81640625" style="2" hidden="1" customWidth="1"/>
    <col min="123" max="123" width="13" style="2" hidden="1" customWidth="1"/>
    <col min="124" max="124" width="11.26953125" style="2" hidden="1" customWidth="1"/>
    <col min="125" max="125" width="11.54296875" style="52" hidden="1" customWidth="1"/>
    <col min="126" max="126" width="10.81640625" style="52" hidden="1" customWidth="1"/>
    <col min="127" max="127" width="11.26953125" style="52" hidden="1" customWidth="1"/>
    <col min="128" max="128" width="10.81640625" style="52" hidden="1" customWidth="1"/>
    <col min="129" max="129" width="12" style="52" hidden="1" customWidth="1"/>
    <col min="130" max="130" width="13.81640625" style="52" hidden="1" customWidth="1"/>
    <col min="131" max="131" width="12.1796875" style="52" hidden="1" customWidth="1"/>
    <col min="132" max="132" width="12.54296875" style="52" hidden="1" customWidth="1"/>
    <col min="133" max="133" width="11.81640625" style="52" hidden="1" customWidth="1"/>
    <col min="134" max="136" width="11.81640625" style="52" customWidth="1"/>
    <col min="137" max="137" width="13.26953125" customWidth="1"/>
    <col min="138" max="138" width="12.7265625" customWidth="1"/>
    <col min="139" max="139" width="13.26953125" customWidth="1"/>
    <col min="140" max="140" width="10.7265625" customWidth="1"/>
    <col min="141" max="141" width="11.81640625" customWidth="1"/>
    <col min="142" max="142" width="12.1796875" customWidth="1"/>
    <col min="143" max="143" width="11.7265625" customWidth="1"/>
    <col min="144" max="144" width="10.81640625" customWidth="1"/>
    <col min="145" max="145" width="11.1796875" customWidth="1"/>
    <col min="146" max="146" width="12.26953125" customWidth="1"/>
    <col min="147" max="147" width="11.54296875" customWidth="1"/>
    <col min="148" max="148" width="11.26953125" customWidth="1"/>
    <col min="149" max="149" width="11.1796875" bestFit="1" customWidth="1"/>
    <col min="150" max="150" width="13.81640625" customWidth="1"/>
    <col min="151" max="151" width="12.7265625" customWidth="1"/>
    <col min="157" max="157" width="12.81640625" bestFit="1" customWidth="1"/>
    <col min="158" max="158" width="10.54296875" customWidth="1"/>
    <col min="159" max="159" width="11.81640625" customWidth="1"/>
    <col min="160" max="160" width="14.7265625" customWidth="1"/>
    <col min="162" max="162" width="11.1796875" customWidth="1"/>
    <col min="169" max="169" width="12.81640625" customWidth="1"/>
    <col min="170" max="170" width="11.1796875" customWidth="1"/>
    <col min="171" max="171" width="12.54296875" customWidth="1"/>
    <col min="172" max="172" width="11.81640625" customWidth="1"/>
  </cols>
  <sheetData>
    <row r="1" spans="1:172" ht="14.5" thickBot="1" x14ac:dyDescent="0.35">
      <c r="A1" s="35"/>
    </row>
    <row r="2" spans="1:172" ht="15.75" customHeight="1" x14ac:dyDescent="0.25">
      <c r="A2" s="321"/>
      <c r="B2" s="303" t="s">
        <v>46</v>
      </c>
      <c r="C2" s="304"/>
      <c r="D2" s="304"/>
      <c r="E2" s="304"/>
      <c r="F2" s="304"/>
      <c r="G2" s="304"/>
      <c r="H2" s="304"/>
      <c r="I2" s="304"/>
      <c r="J2" s="304"/>
      <c r="K2" s="304"/>
      <c r="L2" s="304"/>
      <c r="M2" s="305"/>
      <c r="N2" s="302" t="s">
        <v>48</v>
      </c>
      <c r="O2" s="302"/>
      <c r="P2" s="302"/>
      <c r="Q2" s="302"/>
      <c r="R2" s="302"/>
      <c r="S2" s="302"/>
      <c r="T2" s="302"/>
      <c r="U2" s="302"/>
      <c r="V2" s="302"/>
      <c r="W2" s="302"/>
      <c r="X2" s="302"/>
      <c r="Y2" s="302"/>
      <c r="Z2" s="302" t="s">
        <v>49</v>
      </c>
      <c r="AA2" s="302"/>
      <c r="AB2" s="302"/>
      <c r="AC2" s="302"/>
      <c r="AD2" s="302"/>
      <c r="AE2" s="302"/>
      <c r="AF2" s="302"/>
      <c r="AG2" s="302"/>
      <c r="AH2" s="302"/>
      <c r="AI2" s="302"/>
      <c r="AJ2" s="302"/>
      <c r="AK2" s="302"/>
      <c r="AL2" s="302" t="s">
        <v>50</v>
      </c>
      <c r="AM2" s="302"/>
      <c r="AN2" s="302"/>
      <c r="AO2" s="302"/>
      <c r="AP2" s="302"/>
      <c r="AQ2" s="302"/>
      <c r="AR2" s="302"/>
      <c r="AS2" s="302"/>
      <c r="AT2" s="302"/>
      <c r="AU2" s="302"/>
      <c r="AV2" s="302"/>
      <c r="AW2" s="302"/>
      <c r="AX2" s="302" t="s">
        <v>51</v>
      </c>
      <c r="AY2" s="302"/>
      <c r="AZ2" s="302"/>
      <c r="BA2" s="302"/>
      <c r="BB2" s="302"/>
      <c r="BC2" s="302"/>
      <c r="BD2" s="302"/>
      <c r="BE2" s="302"/>
      <c r="BF2" s="302"/>
      <c r="BG2" s="302"/>
      <c r="BH2" s="302"/>
      <c r="BI2" s="302"/>
      <c r="BJ2" s="302" t="s">
        <v>52</v>
      </c>
      <c r="BK2" s="302"/>
      <c r="BL2" s="302"/>
      <c r="BM2" s="302"/>
      <c r="BN2" s="302"/>
      <c r="BO2" s="302"/>
      <c r="BP2" s="302"/>
      <c r="BQ2" s="302"/>
      <c r="BR2" s="302"/>
      <c r="BS2" s="302"/>
      <c r="BT2" s="302"/>
      <c r="BU2" s="302"/>
      <c r="BV2" s="303" t="s">
        <v>53</v>
      </c>
      <c r="BW2" s="304"/>
      <c r="BX2" s="304"/>
      <c r="BY2" s="304"/>
      <c r="BZ2" s="304"/>
      <c r="CA2" s="304"/>
      <c r="CB2" s="304"/>
      <c r="CC2" s="304"/>
      <c r="CD2" s="304"/>
      <c r="CE2" s="304"/>
      <c r="CF2" s="304"/>
      <c r="CG2" s="305"/>
      <c r="CH2" s="303" t="s">
        <v>54</v>
      </c>
      <c r="CI2" s="304"/>
      <c r="CJ2" s="304"/>
      <c r="CK2" s="304"/>
      <c r="CL2" s="304"/>
      <c r="CM2" s="304"/>
      <c r="CN2" s="304"/>
      <c r="CO2" s="304"/>
      <c r="CP2" s="304"/>
      <c r="CQ2" s="304"/>
      <c r="CR2" s="304"/>
      <c r="CS2" s="304"/>
      <c r="CT2" s="309" t="s">
        <v>59</v>
      </c>
      <c r="CU2" s="310"/>
      <c r="CV2" s="310"/>
      <c r="CW2" s="310"/>
      <c r="CX2" s="310"/>
      <c r="CY2" s="310"/>
      <c r="CZ2" s="310"/>
      <c r="DA2" s="310"/>
      <c r="DB2" s="310"/>
      <c r="DC2" s="310"/>
      <c r="DD2" s="310"/>
      <c r="DE2" s="311"/>
      <c r="DF2" s="315" t="s">
        <v>65</v>
      </c>
      <c r="DG2" s="316"/>
      <c r="DH2" s="316"/>
      <c r="DI2" s="316"/>
      <c r="DJ2" s="316"/>
      <c r="DK2" s="316"/>
      <c r="DL2" s="316"/>
      <c r="DM2" s="316"/>
      <c r="DN2" s="316"/>
      <c r="DO2" s="316"/>
      <c r="DP2" s="316"/>
      <c r="DQ2" s="317"/>
      <c r="DR2" s="278" t="s">
        <v>78</v>
      </c>
      <c r="DS2" s="279"/>
      <c r="DT2" s="279"/>
      <c r="DU2" s="279"/>
      <c r="DV2" s="279"/>
      <c r="DW2" s="279"/>
      <c r="DX2" s="279"/>
      <c r="DY2" s="279"/>
      <c r="DZ2" s="279"/>
      <c r="EA2" s="279"/>
      <c r="EB2" s="279"/>
      <c r="EC2" s="280"/>
      <c r="ED2" s="278" t="s">
        <v>99</v>
      </c>
      <c r="EE2" s="279"/>
      <c r="EF2" s="280"/>
      <c r="EG2" s="284">
        <v>2011</v>
      </c>
      <c r="EH2" s="285"/>
      <c r="EI2" s="285"/>
      <c r="EJ2" s="285"/>
      <c r="EK2" s="285"/>
      <c r="EL2" s="285"/>
      <c r="EM2" s="285"/>
      <c r="EN2" s="285"/>
      <c r="EO2" s="285"/>
      <c r="EP2" s="285"/>
      <c r="EQ2" s="285"/>
      <c r="ER2" s="286"/>
      <c r="ES2" s="290">
        <v>2012</v>
      </c>
      <c r="ET2" s="291"/>
      <c r="EU2" s="291"/>
      <c r="EV2" s="291"/>
      <c r="EW2" s="291"/>
      <c r="EX2" s="291"/>
      <c r="EY2" s="291"/>
      <c r="EZ2" s="291"/>
      <c r="FA2" s="291"/>
      <c r="FB2" s="291"/>
      <c r="FC2" s="291"/>
      <c r="FD2" s="292"/>
      <c r="FE2" s="296">
        <v>2013</v>
      </c>
      <c r="FF2" s="297"/>
      <c r="FG2" s="297"/>
      <c r="FH2" s="297"/>
      <c r="FI2" s="297"/>
      <c r="FJ2" s="297"/>
      <c r="FK2" s="297"/>
      <c r="FL2" s="297"/>
      <c r="FM2" s="297"/>
      <c r="FN2" s="297"/>
      <c r="FO2" s="297"/>
      <c r="FP2" s="298"/>
    </row>
    <row r="3" spans="1:172" ht="15.75" customHeight="1" thickBot="1" x14ac:dyDescent="0.3">
      <c r="A3" s="322"/>
      <c r="B3" s="306"/>
      <c r="C3" s="307"/>
      <c r="D3" s="307"/>
      <c r="E3" s="307"/>
      <c r="F3" s="307"/>
      <c r="G3" s="307"/>
      <c r="H3" s="307"/>
      <c r="I3" s="307"/>
      <c r="J3" s="307"/>
      <c r="K3" s="307"/>
      <c r="L3" s="307"/>
      <c r="M3" s="308"/>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c r="BO3" s="302"/>
      <c r="BP3" s="302"/>
      <c r="BQ3" s="302"/>
      <c r="BR3" s="302"/>
      <c r="BS3" s="302"/>
      <c r="BT3" s="302"/>
      <c r="BU3" s="302"/>
      <c r="BV3" s="306"/>
      <c r="BW3" s="307"/>
      <c r="BX3" s="307"/>
      <c r="BY3" s="307"/>
      <c r="BZ3" s="307"/>
      <c r="CA3" s="307"/>
      <c r="CB3" s="307"/>
      <c r="CC3" s="307"/>
      <c r="CD3" s="307"/>
      <c r="CE3" s="307"/>
      <c r="CF3" s="307"/>
      <c r="CG3" s="308"/>
      <c r="CH3" s="306"/>
      <c r="CI3" s="307"/>
      <c r="CJ3" s="307"/>
      <c r="CK3" s="307"/>
      <c r="CL3" s="307"/>
      <c r="CM3" s="307"/>
      <c r="CN3" s="307"/>
      <c r="CO3" s="307"/>
      <c r="CP3" s="307"/>
      <c r="CQ3" s="307"/>
      <c r="CR3" s="307"/>
      <c r="CS3" s="307"/>
      <c r="CT3" s="312"/>
      <c r="CU3" s="313"/>
      <c r="CV3" s="313"/>
      <c r="CW3" s="313"/>
      <c r="CX3" s="313"/>
      <c r="CY3" s="313"/>
      <c r="CZ3" s="313"/>
      <c r="DA3" s="313"/>
      <c r="DB3" s="313"/>
      <c r="DC3" s="313"/>
      <c r="DD3" s="313"/>
      <c r="DE3" s="314"/>
      <c r="DF3" s="318"/>
      <c r="DG3" s="319"/>
      <c r="DH3" s="319"/>
      <c r="DI3" s="319"/>
      <c r="DJ3" s="319"/>
      <c r="DK3" s="319"/>
      <c r="DL3" s="319"/>
      <c r="DM3" s="319"/>
      <c r="DN3" s="319"/>
      <c r="DO3" s="319"/>
      <c r="DP3" s="319"/>
      <c r="DQ3" s="320"/>
      <c r="DR3" s="281"/>
      <c r="DS3" s="282"/>
      <c r="DT3" s="282"/>
      <c r="DU3" s="282"/>
      <c r="DV3" s="282"/>
      <c r="DW3" s="282"/>
      <c r="DX3" s="282"/>
      <c r="DY3" s="282"/>
      <c r="DZ3" s="282"/>
      <c r="EA3" s="282"/>
      <c r="EB3" s="282"/>
      <c r="EC3" s="283"/>
      <c r="ED3" s="281"/>
      <c r="EE3" s="282"/>
      <c r="EF3" s="283"/>
      <c r="EG3" s="287"/>
      <c r="EH3" s="288"/>
      <c r="EI3" s="288"/>
      <c r="EJ3" s="288"/>
      <c r="EK3" s="288"/>
      <c r="EL3" s="288"/>
      <c r="EM3" s="288"/>
      <c r="EN3" s="288"/>
      <c r="EO3" s="288"/>
      <c r="EP3" s="288"/>
      <c r="EQ3" s="288"/>
      <c r="ER3" s="289"/>
      <c r="ES3" s="293"/>
      <c r="ET3" s="294"/>
      <c r="EU3" s="294"/>
      <c r="EV3" s="294"/>
      <c r="EW3" s="294"/>
      <c r="EX3" s="294"/>
      <c r="EY3" s="294"/>
      <c r="EZ3" s="294"/>
      <c r="FA3" s="294"/>
      <c r="FB3" s="294"/>
      <c r="FC3" s="294"/>
      <c r="FD3" s="295"/>
      <c r="FE3" s="299"/>
      <c r="FF3" s="300"/>
      <c r="FG3" s="300"/>
      <c r="FH3" s="300"/>
      <c r="FI3" s="300"/>
      <c r="FJ3" s="300"/>
      <c r="FK3" s="300"/>
      <c r="FL3" s="300"/>
      <c r="FM3" s="300"/>
      <c r="FN3" s="300"/>
      <c r="FO3" s="300"/>
      <c r="FP3" s="301"/>
    </row>
    <row r="4" spans="1:172" ht="24" customHeight="1" thickBot="1" x14ac:dyDescent="0.35">
      <c r="A4" s="63" t="s">
        <v>20</v>
      </c>
      <c r="B4" s="54" t="s">
        <v>7</v>
      </c>
      <c r="C4" s="18" t="s">
        <v>8</v>
      </c>
      <c r="D4" s="18" t="s">
        <v>9</v>
      </c>
      <c r="E4" s="18" t="s">
        <v>10</v>
      </c>
      <c r="F4" s="18" t="s">
        <v>11</v>
      </c>
      <c r="G4" s="18" t="s">
        <v>12</v>
      </c>
      <c r="H4" s="18" t="s">
        <v>13</v>
      </c>
      <c r="I4" s="13" t="s">
        <v>14</v>
      </c>
      <c r="J4" s="13" t="s">
        <v>47</v>
      </c>
      <c r="K4" s="13" t="s">
        <v>5</v>
      </c>
      <c r="L4" s="13" t="s">
        <v>6</v>
      </c>
      <c r="M4" s="13" t="s">
        <v>16</v>
      </c>
      <c r="N4" s="18" t="s">
        <v>7</v>
      </c>
      <c r="O4" s="18" t="s">
        <v>8</v>
      </c>
      <c r="P4" s="18" t="s">
        <v>9</v>
      </c>
      <c r="Q4" s="18" t="s">
        <v>10</v>
      </c>
      <c r="R4" s="18" t="s">
        <v>11</v>
      </c>
      <c r="S4" s="18" t="s">
        <v>12</v>
      </c>
      <c r="T4" s="18" t="s">
        <v>13</v>
      </c>
      <c r="U4" s="31" t="s">
        <v>14</v>
      </c>
      <c r="V4" s="31" t="s">
        <v>47</v>
      </c>
      <c r="W4" s="31" t="s">
        <v>5</v>
      </c>
      <c r="X4" s="31" t="s">
        <v>6</v>
      </c>
      <c r="Y4" s="31" t="s">
        <v>16</v>
      </c>
      <c r="Z4" s="18" t="s">
        <v>7</v>
      </c>
      <c r="AA4" s="18" t="s">
        <v>8</v>
      </c>
      <c r="AB4" s="18" t="s">
        <v>9</v>
      </c>
      <c r="AC4" s="18" t="s">
        <v>10</v>
      </c>
      <c r="AD4" s="18" t="s">
        <v>11</v>
      </c>
      <c r="AE4" s="18" t="s">
        <v>12</v>
      </c>
      <c r="AF4" s="18" t="s">
        <v>13</v>
      </c>
      <c r="AG4" s="31" t="s">
        <v>14</v>
      </c>
      <c r="AH4" s="31" t="s">
        <v>47</v>
      </c>
      <c r="AI4" s="31" t="s">
        <v>5</v>
      </c>
      <c r="AJ4" s="31" t="s">
        <v>6</v>
      </c>
      <c r="AK4" s="31" t="s">
        <v>16</v>
      </c>
      <c r="AL4" s="18" t="s">
        <v>7</v>
      </c>
      <c r="AM4" s="18" t="s">
        <v>8</v>
      </c>
      <c r="AN4" s="18" t="s">
        <v>9</v>
      </c>
      <c r="AO4" s="18" t="s">
        <v>10</v>
      </c>
      <c r="AP4" s="18" t="s">
        <v>11</v>
      </c>
      <c r="AQ4" s="18" t="s">
        <v>12</v>
      </c>
      <c r="AR4" s="18" t="s">
        <v>13</v>
      </c>
      <c r="AS4" s="13" t="s">
        <v>14</v>
      </c>
      <c r="AT4" s="13" t="s">
        <v>47</v>
      </c>
      <c r="AU4" s="13" t="s">
        <v>5</v>
      </c>
      <c r="AV4" s="13" t="s">
        <v>6</v>
      </c>
      <c r="AW4" s="13" t="s">
        <v>16</v>
      </c>
      <c r="AX4" s="18" t="s">
        <v>7</v>
      </c>
      <c r="AY4" s="18" t="s">
        <v>8</v>
      </c>
      <c r="AZ4" s="18" t="s">
        <v>9</v>
      </c>
      <c r="BA4" s="18" t="s">
        <v>10</v>
      </c>
      <c r="BB4" s="18" t="s">
        <v>11</v>
      </c>
      <c r="BC4" s="18" t="s">
        <v>12</v>
      </c>
      <c r="BD4" s="18" t="s">
        <v>13</v>
      </c>
      <c r="BE4" s="13" t="s">
        <v>14</v>
      </c>
      <c r="BF4" s="13" t="s">
        <v>47</v>
      </c>
      <c r="BG4" s="13" t="s">
        <v>5</v>
      </c>
      <c r="BH4" s="13" t="s">
        <v>6</v>
      </c>
      <c r="BI4" s="13" t="s">
        <v>16</v>
      </c>
      <c r="BJ4" s="18" t="s">
        <v>7</v>
      </c>
      <c r="BK4" s="18" t="s">
        <v>8</v>
      </c>
      <c r="BL4" s="18" t="s">
        <v>9</v>
      </c>
      <c r="BM4" s="18" t="s">
        <v>10</v>
      </c>
      <c r="BN4" s="18" t="s">
        <v>11</v>
      </c>
      <c r="BO4" s="18" t="s">
        <v>12</v>
      </c>
      <c r="BP4" s="18" t="s">
        <v>13</v>
      </c>
      <c r="BQ4" s="13" t="s">
        <v>14</v>
      </c>
      <c r="BR4" s="13" t="s">
        <v>15</v>
      </c>
      <c r="BS4" s="13" t="s">
        <v>5</v>
      </c>
      <c r="BT4" s="13" t="s">
        <v>6</v>
      </c>
      <c r="BU4" s="13" t="s">
        <v>16</v>
      </c>
      <c r="BV4" s="18" t="s">
        <v>7</v>
      </c>
      <c r="BW4" s="18" t="s">
        <v>8</v>
      </c>
      <c r="BX4" s="18" t="s">
        <v>9</v>
      </c>
      <c r="BY4" s="18" t="s">
        <v>10</v>
      </c>
      <c r="BZ4" s="19" t="s">
        <v>11</v>
      </c>
      <c r="CA4" s="19" t="s">
        <v>12</v>
      </c>
      <c r="CB4" s="19" t="s">
        <v>13</v>
      </c>
      <c r="CC4" s="19" t="s">
        <v>14</v>
      </c>
      <c r="CD4" s="37" t="s">
        <v>47</v>
      </c>
      <c r="CE4" s="19" t="s">
        <v>5</v>
      </c>
      <c r="CF4" s="19" t="s">
        <v>6</v>
      </c>
      <c r="CG4" s="19" t="s">
        <v>16</v>
      </c>
      <c r="CH4" s="37" t="s">
        <v>55</v>
      </c>
      <c r="CI4" s="19" t="s">
        <v>56</v>
      </c>
      <c r="CJ4" s="19" t="s">
        <v>57</v>
      </c>
      <c r="CK4" s="19" t="s">
        <v>10</v>
      </c>
      <c r="CL4" s="19" t="s">
        <v>58</v>
      </c>
      <c r="CM4" s="19" t="s">
        <v>12</v>
      </c>
      <c r="CN4" s="19" t="s">
        <v>13</v>
      </c>
      <c r="CO4" s="19" t="s">
        <v>14</v>
      </c>
      <c r="CP4" s="19" t="s">
        <v>15</v>
      </c>
      <c r="CQ4" s="19" t="s">
        <v>5</v>
      </c>
      <c r="CR4" s="19" t="s">
        <v>6</v>
      </c>
      <c r="CS4" s="77" t="s">
        <v>16</v>
      </c>
      <c r="CT4" s="86" t="s">
        <v>7</v>
      </c>
      <c r="CU4" s="87" t="s">
        <v>8</v>
      </c>
      <c r="CV4" s="87" t="s">
        <v>9</v>
      </c>
      <c r="CW4" s="88" t="s">
        <v>10</v>
      </c>
      <c r="CX4" s="87" t="s">
        <v>11</v>
      </c>
      <c r="CY4" s="87" t="s">
        <v>17</v>
      </c>
      <c r="CZ4" s="87" t="s">
        <v>18</v>
      </c>
      <c r="DA4" s="87" t="s">
        <v>60</v>
      </c>
      <c r="DB4" s="87" t="s">
        <v>61</v>
      </c>
      <c r="DC4" s="87" t="s">
        <v>62</v>
      </c>
      <c r="DD4" s="87" t="s">
        <v>63</v>
      </c>
      <c r="DE4" s="100" t="s">
        <v>64</v>
      </c>
      <c r="DF4" s="105" t="s">
        <v>7</v>
      </c>
      <c r="DG4" s="87" t="s">
        <v>8</v>
      </c>
      <c r="DH4" s="87" t="s">
        <v>9</v>
      </c>
      <c r="DI4" s="88" t="s">
        <v>10</v>
      </c>
      <c r="DJ4" s="87" t="s">
        <v>11</v>
      </c>
      <c r="DK4" s="87" t="s">
        <v>17</v>
      </c>
      <c r="DL4" s="87" t="s">
        <v>18</v>
      </c>
      <c r="DM4" s="87" t="s">
        <v>60</v>
      </c>
      <c r="DN4" s="87" t="s">
        <v>61</v>
      </c>
      <c r="DO4" s="87" t="s">
        <v>62</v>
      </c>
      <c r="DP4" s="87" t="s">
        <v>63</v>
      </c>
      <c r="DQ4" s="100" t="s">
        <v>64</v>
      </c>
      <c r="DR4" s="86" t="s">
        <v>70</v>
      </c>
      <c r="DS4" s="87" t="s">
        <v>69</v>
      </c>
      <c r="DT4" s="87" t="s">
        <v>71</v>
      </c>
      <c r="DU4" s="87" t="s">
        <v>72</v>
      </c>
      <c r="DV4" s="87" t="s">
        <v>73</v>
      </c>
      <c r="DW4" s="87" t="s">
        <v>74</v>
      </c>
      <c r="DX4" s="87" t="s">
        <v>75</v>
      </c>
      <c r="DY4" s="87" t="s">
        <v>67</v>
      </c>
      <c r="DZ4" s="87" t="s">
        <v>68</v>
      </c>
      <c r="EA4" s="87" t="s">
        <v>76</v>
      </c>
      <c r="EB4" s="87" t="s">
        <v>77</v>
      </c>
      <c r="EC4" s="164" t="s">
        <v>64</v>
      </c>
      <c r="ED4" s="227">
        <v>2011</v>
      </c>
      <c r="EE4" s="227">
        <v>2012</v>
      </c>
      <c r="EF4" s="227">
        <v>2013</v>
      </c>
      <c r="EG4" s="180" t="s">
        <v>80</v>
      </c>
      <c r="EH4" s="180" t="s">
        <v>81</v>
      </c>
      <c r="EI4" s="180" t="s">
        <v>82</v>
      </c>
      <c r="EJ4" s="180" t="s">
        <v>83</v>
      </c>
      <c r="EK4" s="180" t="s">
        <v>79</v>
      </c>
      <c r="EL4" s="180" t="s">
        <v>84</v>
      </c>
      <c r="EM4" s="180" t="s">
        <v>85</v>
      </c>
      <c r="EN4" s="180" t="s">
        <v>86</v>
      </c>
      <c r="EO4" s="180" t="s">
        <v>87</v>
      </c>
      <c r="EP4" s="180" t="s">
        <v>88</v>
      </c>
      <c r="EQ4" s="180" t="s">
        <v>89</v>
      </c>
      <c r="ER4" s="180" t="s">
        <v>64</v>
      </c>
      <c r="ES4" s="222" t="s">
        <v>91</v>
      </c>
      <c r="ET4" s="222" t="s">
        <v>92</v>
      </c>
      <c r="EU4" s="222" t="s">
        <v>93</v>
      </c>
      <c r="EV4" s="222" t="s">
        <v>94</v>
      </c>
      <c r="EW4" s="222" t="s">
        <v>11</v>
      </c>
      <c r="EX4" s="222" t="s">
        <v>17</v>
      </c>
      <c r="EY4" s="222" t="s">
        <v>18</v>
      </c>
      <c r="EZ4" s="222" t="s">
        <v>60</v>
      </c>
      <c r="FA4" s="222" t="s">
        <v>61</v>
      </c>
      <c r="FB4" s="222" t="s">
        <v>62</v>
      </c>
      <c r="FC4" s="222" t="s">
        <v>63</v>
      </c>
      <c r="FD4" s="223" t="s">
        <v>64</v>
      </c>
      <c r="FE4" s="214" t="s">
        <v>91</v>
      </c>
      <c r="FF4" s="214" t="s">
        <v>92</v>
      </c>
      <c r="FG4" s="214" t="s">
        <v>93</v>
      </c>
      <c r="FH4" s="214" t="s">
        <v>94</v>
      </c>
      <c r="FI4" s="214" t="s">
        <v>11</v>
      </c>
      <c r="FJ4" s="214" t="s">
        <v>17</v>
      </c>
      <c r="FK4" s="214" t="s">
        <v>18</v>
      </c>
      <c r="FL4" s="214" t="s">
        <v>60</v>
      </c>
      <c r="FM4" s="214" t="s">
        <v>61</v>
      </c>
      <c r="FN4" s="214" t="s">
        <v>62</v>
      </c>
      <c r="FO4" s="214" t="s">
        <v>63</v>
      </c>
      <c r="FP4" s="215" t="s">
        <v>64</v>
      </c>
    </row>
    <row r="5" spans="1:172" ht="12.75" customHeight="1" x14ac:dyDescent="0.3">
      <c r="A5" s="64"/>
      <c r="B5" s="55"/>
      <c r="C5" s="19"/>
      <c r="D5" s="19"/>
      <c r="E5" s="19"/>
      <c r="F5" s="19"/>
      <c r="G5" s="19"/>
      <c r="H5" s="19"/>
      <c r="I5" s="13"/>
      <c r="J5" s="13"/>
      <c r="K5" s="13"/>
      <c r="L5" s="13"/>
      <c r="M5" s="13"/>
      <c r="N5" s="19"/>
      <c r="O5" s="19"/>
      <c r="P5" s="19"/>
      <c r="Q5" s="19"/>
      <c r="R5" s="19"/>
      <c r="S5" s="19"/>
      <c r="T5" s="19"/>
      <c r="U5" s="31"/>
      <c r="V5" s="31"/>
      <c r="W5" s="31"/>
      <c r="X5" s="31"/>
      <c r="Y5" s="31"/>
      <c r="Z5" s="19"/>
      <c r="AA5" s="19"/>
      <c r="AB5" s="19"/>
      <c r="AC5" s="19"/>
      <c r="AD5" s="19"/>
      <c r="AE5" s="19"/>
      <c r="AF5" s="19"/>
      <c r="AG5" s="31"/>
      <c r="AH5" s="31"/>
      <c r="AI5" s="31"/>
      <c r="AJ5" s="31"/>
      <c r="AK5" s="31"/>
      <c r="AL5" s="19"/>
      <c r="AM5" s="19"/>
      <c r="AN5" s="19"/>
      <c r="AO5" s="19"/>
      <c r="AP5" s="19"/>
      <c r="AQ5" s="19"/>
      <c r="AR5" s="19"/>
      <c r="AS5" s="13"/>
      <c r="AT5" s="13"/>
      <c r="AU5" s="13"/>
      <c r="AV5" s="13"/>
      <c r="AW5" s="13"/>
      <c r="AX5" s="19"/>
      <c r="AY5" s="19"/>
      <c r="AZ5" s="19"/>
      <c r="BA5" s="19"/>
      <c r="BB5" s="19"/>
      <c r="BC5" s="19"/>
      <c r="BD5" s="19"/>
      <c r="BE5" s="13"/>
      <c r="BF5" s="13"/>
      <c r="BG5" s="13"/>
      <c r="BH5" s="13"/>
      <c r="BI5" s="13"/>
      <c r="BJ5" s="20"/>
      <c r="BK5" s="20"/>
      <c r="BL5" s="19"/>
      <c r="BM5" s="19"/>
      <c r="BN5" s="19"/>
      <c r="BO5" s="19"/>
      <c r="BP5" s="19"/>
      <c r="BQ5" s="28"/>
      <c r="BR5" s="28"/>
      <c r="BS5" s="28"/>
      <c r="BT5" s="28"/>
      <c r="BU5" s="28"/>
      <c r="BV5" s="20"/>
      <c r="BW5" s="20"/>
      <c r="BX5" s="19"/>
      <c r="BY5" s="19"/>
      <c r="BZ5" s="20"/>
      <c r="CA5" s="20"/>
      <c r="CB5" s="20"/>
      <c r="CC5" s="20"/>
      <c r="CD5" s="20"/>
      <c r="CE5" s="20"/>
      <c r="CF5" s="20"/>
      <c r="CG5" s="20"/>
      <c r="CH5" s="38"/>
      <c r="CI5" s="24"/>
      <c r="CJ5" s="24"/>
      <c r="CK5" s="24"/>
      <c r="CL5" s="24"/>
      <c r="CM5" s="24"/>
      <c r="CN5" s="24"/>
      <c r="CO5" s="24"/>
      <c r="CP5" s="24"/>
      <c r="CQ5" s="24"/>
      <c r="CR5" s="24"/>
      <c r="CS5" s="78"/>
      <c r="CT5" s="89"/>
      <c r="CU5" s="20"/>
      <c r="CV5" s="20"/>
      <c r="CW5" s="25"/>
      <c r="CX5" s="24"/>
      <c r="CY5" s="20"/>
      <c r="CZ5" s="20"/>
      <c r="DA5" s="20"/>
      <c r="DB5" s="20"/>
      <c r="DC5" s="20"/>
      <c r="DD5" s="20"/>
      <c r="DE5" s="101"/>
      <c r="DF5" s="106"/>
      <c r="DG5" s="24"/>
      <c r="DH5" s="20"/>
      <c r="DI5" s="25"/>
      <c r="DJ5" s="24"/>
      <c r="DK5" s="20"/>
      <c r="DL5" s="20"/>
      <c r="DM5" s="20"/>
      <c r="DN5" s="20"/>
      <c r="DO5" s="20"/>
      <c r="DP5" s="20"/>
      <c r="DQ5" s="101"/>
      <c r="DR5" s="141"/>
      <c r="DS5" s="19"/>
      <c r="DT5" s="19"/>
      <c r="DU5" s="19"/>
      <c r="DV5" s="19"/>
      <c r="DW5" s="19"/>
      <c r="DX5" s="19"/>
      <c r="DY5" s="19"/>
      <c r="DZ5" s="19"/>
      <c r="EA5" s="19"/>
      <c r="EB5" s="135"/>
      <c r="EC5" s="135"/>
      <c r="ED5" s="228"/>
      <c r="EE5" s="228"/>
      <c r="EF5" s="228"/>
      <c r="EG5" s="5"/>
      <c r="EH5" s="169"/>
      <c r="EJ5" s="9"/>
      <c r="EK5" s="10"/>
      <c r="EL5" s="10"/>
      <c r="EM5" s="10"/>
      <c r="EN5" s="10"/>
      <c r="EO5" s="10"/>
      <c r="EP5" s="10"/>
      <c r="EQ5" s="10"/>
      <c r="ER5" s="10"/>
      <c r="ES5" s="216"/>
      <c r="ET5" s="217"/>
      <c r="EU5" s="218"/>
      <c r="EV5" s="218"/>
      <c r="EW5" s="217"/>
      <c r="EX5" s="217"/>
      <c r="EY5" s="219"/>
      <c r="EZ5" s="217"/>
      <c r="FA5" s="217"/>
      <c r="FB5" s="217"/>
      <c r="FC5" s="217"/>
      <c r="FD5" s="220"/>
      <c r="FE5" s="216"/>
      <c r="FF5" s="217"/>
      <c r="FG5" s="218"/>
      <c r="FH5" s="218"/>
      <c r="FI5" s="217"/>
      <c r="FJ5" s="217"/>
      <c r="FK5" s="219"/>
      <c r="FL5" s="217"/>
      <c r="FM5" s="217"/>
      <c r="FN5" s="217"/>
      <c r="FO5" s="217"/>
      <c r="FP5" s="220"/>
    </row>
    <row r="6" spans="1:172" ht="13" x14ac:dyDescent="0.3">
      <c r="A6" s="65" t="s">
        <v>0</v>
      </c>
      <c r="B6" s="56">
        <v>18054</v>
      </c>
      <c r="C6" s="13">
        <v>15922</v>
      </c>
      <c r="D6" s="13">
        <v>19188</v>
      </c>
      <c r="E6" s="13">
        <v>18259</v>
      </c>
      <c r="F6" s="13">
        <v>18753</v>
      </c>
      <c r="G6" s="13">
        <v>14563</v>
      </c>
      <c r="H6" s="13">
        <v>16624</v>
      </c>
      <c r="I6" s="13">
        <v>23222</v>
      </c>
      <c r="J6" s="13">
        <v>19326</v>
      </c>
      <c r="K6" s="13">
        <v>20491</v>
      </c>
      <c r="L6" s="13">
        <v>15678</v>
      </c>
      <c r="M6" s="13">
        <v>24985</v>
      </c>
      <c r="N6" s="13">
        <v>15455</v>
      </c>
      <c r="O6" s="13">
        <v>20480</v>
      </c>
      <c r="P6" s="13">
        <v>17655</v>
      </c>
      <c r="Q6" s="13">
        <v>22383</v>
      </c>
      <c r="R6" s="13">
        <v>25592</v>
      </c>
      <c r="S6" s="13">
        <v>22898</v>
      </c>
      <c r="T6" s="13">
        <v>27619</v>
      </c>
      <c r="U6" s="31">
        <v>31859</v>
      </c>
      <c r="V6" s="31">
        <v>37948</v>
      </c>
      <c r="W6" s="31">
        <v>29139</v>
      </c>
      <c r="X6" s="31">
        <v>40809</v>
      </c>
      <c r="Y6" s="31">
        <v>21267</v>
      </c>
      <c r="Z6" s="13">
        <v>28436</v>
      </c>
      <c r="AA6" s="13">
        <v>17758</v>
      </c>
      <c r="AB6" s="13">
        <v>16698</v>
      </c>
      <c r="AC6" s="13">
        <v>22488</v>
      </c>
      <c r="AD6" s="13">
        <v>4532</v>
      </c>
      <c r="AE6" s="13">
        <v>22450</v>
      </c>
      <c r="AF6" s="13">
        <v>30503</v>
      </c>
      <c r="AG6" s="31">
        <v>43121</v>
      </c>
      <c r="AH6" s="31">
        <v>22947</v>
      </c>
      <c r="AI6" s="31">
        <v>36830</v>
      </c>
      <c r="AJ6" s="31">
        <v>40750</v>
      </c>
      <c r="AK6" s="31">
        <v>28307</v>
      </c>
      <c r="AL6" s="13">
        <v>18364</v>
      </c>
      <c r="AM6" s="13">
        <v>30291</v>
      </c>
      <c r="AN6" s="13">
        <v>27733</v>
      </c>
      <c r="AO6" s="13">
        <v>24283</v>
      </c>
      <c r="AP6" s="13">
        <v>28878</v>
      </c>
      <c r="AQ6" s="13">
        <v>23755</v>
      </c>
      <c r="AR6" s="13">
        <v>33392</v>
      </c>
      <c r="AS6" s="13">
        <v>31739</v>
      </c>
      <c r="AT6" s="13">
        <v>31407</v>
      </c>
      <c r="AU6" s="13">
        <v>27278</v>
      </c>
      <c r="AV6" s="13">
        <v>28836</v>
      </c>
      <c r="AW6" s="13">
        <v>29287</v>
      </c>
      <c r="AX6" s="13">
        <v>23081</v>
      </c>
      <c r="AY6" s="13">
        <v>29073</v>
      </c>
      <c r="AZ6" s="13">
        <v>25023</v>
      </c>
      <c r="BA6" s="13">
        <v>24041</v>
      </c>
      <c r="BB6" s="13">
        <v>22873</v>
      </c>
      <c r="BC6" s="13">
        <v>34700</v>
      </c>
      <c r="BD6" s="13">
        <v>28220</v>
      </c>
      <c r="BE6" s="13">
        <v>31076</v>
      </c>
      <c r="BF6" s="13">
        <v>31209</v>
      </c>
      <c r="BG6" s="13">
        <v>32470</v>
      </c>
      <c r="BH6" s="13">
        <v>36999</v>
      </c>
      <c r="BI6" s="13">
        <v>32895</v>
      </c>
      <c r="BJ6" s="28">
        <v>23739</v>
      </c>
      <c r="BK6" s="28">
        <v>24960</v>
      </c>
      <c r="BL6" s="28">
        <v>24389</v>
      </c>
      <c r="BM6" s="28">
        <v>28242</v>
      </c>
      <c r="BN6" s="28">
        <v>24722</v>
      </c>
      <c r="BO6" s="28">
        <v>33209</v>
      </c>
      <c r="BP6" s="28">
        <v>26952</v>
      </c>
      <c r="BQ6" s="28">
        <v>35861</v>
      </c>
      <c r="BR6" s="28">
        <v>28803</v>
      </c>
      <c r="BS6" s="28">
        <v>35576</v>
      </c>
      <c r="BT6" s="28">
        <v>32415</v>
      </c>
      <c r="BU6" s="28">
        <v>36674</v>
      </c>
      <c r="BV6" s="28">
        <v>23751</v>
      </c>
      <c r="BW6" s="28">
        <v>26556</v>
      </c>
      <c r="BX6" s="28">
        <v>32454</v>
      </c>
      <c r="BY6" s="28">
        <v>27752</v>
      </c>
      <c r="BZ6" s="28">
        <v>33799</v>
      </c>
      <c r="CA6" s="28">
        <v>31995</v>
      </c>
      <c r="CB6" s="28">
        <v>33049</v>
      </c>
      <c r="CC6" s="20">
        <v>40454</v>
      </c>
      <c r="CD6" s="20">
        <v>34367</v>
      </c>
      <c r="CE6" s="20">
        <v>40268</v>
      </c>
      <c r="CF6" s="20">
        <v>32733</v>
      </c>
      <c r="CG6" s="20">
        <v>28858</v>
      </c>
      <c r="CH6" s="38">
        <v>32177</v>
      </c>
      <c r="CI6" s="24">
        <v>22467</v>
      </c>
      <c r="CJ6" s="24">
        <v>30658</v>
      </c>
      <c r="CK6" s="24">
        <v>31812</v>
      </c>
      <c r="CL6" s="24">
        <v>28382</v>
      </c>
      <c r="CM6" s="24">
        <v>33554</v>
      </c>
      <c r="CN6" s="24">
        <v>32939</v>
      </c>
      <c r="CO6" s="24">
        <v>37078</v>
      </c>
      <c r="CP6" s="24">
        <v>30792</v>
      </c>
      <c r="CQ6" s="24">
        <v>37945</v>
      </c>
      <c r="CR6" s="24">
        <v>39727</v>
      </c>
      <c r="CS6" s="78">
        <v>36728</v>
      </c>
      <c r="CT6" s="89">
        <v>28625</v>
      </c>
      <c r="CU6" s="24">
        <v>41983</v>
      </c>
      <c r="CV6" s="20">
        <v>33390</v>
      </c>
      <c r="CW6" s="25">
        <v>49491</v>
      </c>
      <c r="CX6" s="24">
        <v>42151</v>
      </c>
      <c r="CY6" s="20">
        <v>44843</v>
      </c>
      <c r="CZ6" s="20">
        <v>52193</v>
      </c>
      <c r="DA6" s="20">
        <v>48144</v>
      </c>
      <c r="DB6" s="20">
        <v>39815</v>
      </c>
      <c r="DC6" s="20">
        <v>58124</v>
      </c>
      <c r="DD6" s="20">
        <v>44585</v>
      </c>
      <c r="DE6" s="101">
        <v>36562</v>
      </c>
      <c r="DF6" s="106">
        <v>34061</v>
      </c>
      <c r="DG6" s="24">
        <v>92011</v>
      </c>
      <c r="DH6" s="20">
        <v>42571</v>
      </c>
      <c r="DI6" s="25">
        <v>39395</v>
      </c>
      <c r="DJ6" s="24">
        <v>35378</v>
      </c>
      <c r="DK6" s="20">
        <v>38772</v>
      </c>
      <c r="DL6" s="20">
        <v>34436</v>
      </c>
      <c r="DM6" s="20">
        <v>38818</v>
      </c>
      <c r="DN6" s="20">
        <v>50709</v>
      </c>
      <c r="DO6" s="20">
        <v>52073</v>
      </c>
      <c r="DP6" s="20">
        <v>30871</v>
      </c>
      <c r="DQ6" s="101">
        <v>32422</v>
      </c>
      <c r="DR6" s="145">
        <v>33.6</v>
      </c>
      <c r="DS6" s="146">
        <v>40.4</v>
      </c>
      <c r="DT6" s="146">
        <v>48</v>
      </c>
      <c r="DU6" s="146">
        <v>49.4</v>
      </c>
      <c r="DV6" s="146">
        <v>42.2</v>
      </c>
      <c r="DW6" s="146">
        <v>48.8</v>
      </c>
      <c r="DX6" s="146">
        <v>40.799999999999997</v>
      </c>
      <c r="DY6" s="146">
        <v>49.2</v>
      </c>
      <c r="DZ6" s="146">
        <v>47.4</v>
      </c>
      <c r="EA6" s="146">
        <v>45.7</v>
      </c>
      <c r="EB6" s="147">
        <v>59.9</v>
      </c>
      <c r="EC6" s="147">
        <v>67.7</v>
      </c>
      <c r="ED6" s="182">
        <f>SUM(EG6:ER6)</f>
        <v>729.7</v>
      </c>
      <c r="EE6" s="182">
        <f>SUM(ES6:FD6)</f>
        <v>770.1</v>
      </c>
      <c r="EF6" s="182">
        <f>SUM(FE6:FP6)</f>
        <v>747.70000000000016</v>
      </c>
      <c r="EG6" s="171">
        <v>45.4</v>
      </c>
      <c r="EH6" s="146">
        <v>52.5</v>
      </c>
      <c r="EI6" s="182">
        <v>63.1</v>
      </c>
      <c r="EJ6" s="146">
        <v>63.4</v>
      </c>
      <c r="EK6" s="191">
        <v>48.5</v>
      </c>
      <c r="EL6" s="191">
        <v>48.3</v>
      </c>
      <c r="EM6" s="191">
        <v>51.7</v>
      </c>
      <c r="EN6" s="191">
        <v>66.099999999999994</v>
      </c>
      <c r="EO6" s="191">
        <v>71.599999999999994</v>
      </c>
      <c r="EP6" s="191">
        <v>71.099999999999994</v>
      </c>
      <c r="EQ6" s="191">
        <v>79.3</v>
      </c>
      <c r="ER6" s="191">
        <v>68.7</v>
      </c>
      <c r="ES6" s="171">
        <v>61.2</v>
      </c>
      <c r="ET6" s="146">
        <v>54.9</v>
      </c>
      <c r="EU6" s="147">
        <v>51.6</v>
      </c>
      <c r="EV6" s="147">
        <v>44.3</v>
      </c>
      <c r="EW6" s="146">
        <v>65.2</v>
      </c>
      <c r="EX6" s="146">
        <v>68</v>
      </c>
      <c r="EY6" s="182">
        <v>74.400000000000006</v>
      </c>
      <c r="EZ6" s="146">
        <v>82</v>
      </c>
      <c r="FA6" s="146">
        <v>68.8</v>
      </c>
      <c r="FB6" s="146">
        <v>78.5</v>
      </c>
      <c r="FC6" s="146">
        <v>64.099999999999994</v>
      </c>
      <c r="FD6" s="191">
        <v>57.1</v>
      </c>
      <c r="FE6" s="171">
        <v>51.1</v>
      </c>
      <c r="FF6" s="146">
        <v>62.4</v>
      </c>
      <c r="FG6" s="147">
        <v>52.7</v>
      </c>
      <c r="FH6" s="147">
        <v>63.8</v>
      </c>
      <c r="FI6" s="146">
        <v>49.4</v>
      </c>
      <c r="FJ6" s="146">
        <v>63.1</v>
      </c>
      <c r="FK6" s="182">
        <v>60.1</v>
      </c>
      <c r="FL6" s="146">
        <v>76.400000000000006</v>
      </c>
      <c r="FM6" s="146">
        <v>56.6</v>
      </c>
      <c r="FN6" s="146">
        <v>80.7</v>
      </c>
      <c r="FO6" s="146">
        <v>49.7</v>
      </c>
      <c r="FP6" s="191">
        <v>81.7</v>
      </c>
    </row>
    <row r="7" spans="1:172" ht="13" x14ac:dyDescent="0.3">
      <c r="A7" s="66" t="s">
        <v>21</v>
      </c>
      <c r="B7" s="57">
        <v>1014</v>
      </c>
      <c r="C7" s="21">
        <v>986</v>
      </c>
      <c r="D7" s="21">
        <v>1099</v>
      </c>
      <c r="E7" s="21">
        <v>730</v>
      </c>
      <c r="F7" s="21">
        <v>1383</v>
      </c>
      <c r="G7" s="21">
        <v>904</v>
      </c>
      <c r="H7" s="21">
        <v>1057</v>
      </c>
      <c r="I7" s="21">
        <v>1072</v>
      </c>
      <c r="J7" s="21">
        <v>1268</v>
      </c>
      <c r="K7" s="21">
        <v>2100</v>
      </c>
      <c r="L7" s="21">
        <v>816</v>
      </c>
      <c r="M7" s="21">
        <v>964</v>
      </c>
      <c r="N7" s="21">
        <v>1423</v>
      </c>
      <c r="O7" s="21">
        <v>1654</v>
      </c>
      <c r="P7" s="21">
        <v>1875</v>
      </c>
      <c r="Q7" s="21">
        <v>2393</v>
      </c>
      <c r="R7" s="21">
        <v>4924</v>
      </c>
      <c r="S7" s="21">
        <v>3780</v>
      </c>
      <c r="T7" s="21">
        <v>3818</v>
      </c>
      <c r="U7" s="32">
        <v>12074</v>
      </c>
      <c r="V7" s="32">
        <v>16082</v>
      </c>
      <c r="W7" s="32">
        <v>10014</v>
      </c>
      <c r="X7" s="32">
        <v>12261</v>
      </c>
      <c r="Y7" s="32">
        <v>3097</v>
      </c>
      <c r="Z7" s="21">
        <v>3935</v>
      </c>
      <c r="AA7" s="21">
        <v>1793</v>
      </c>
      <c r="AB7" s="21">
        <v>1980</v>
      </c>
      <c r="AC7" s="21">
        <v>2616</v>
      </c>
      <c r="AD7" s="21">
        <v>74141</v>
      </c>
      <c r="AE7" s="21">
        <v>2018</v>
      </c>
      <c r="AF7" s="21">
        <v>9528</v>
      </c>
      <c r="AG7" s="32">
        <v>21842</v>
      </c>
      <c r="AH7" s="32">
        <v>3728</v>
      </c>
      <c r="AI7" s="32">
        <v>8735</v>
      </c>
      <c r="AJ7" s="32">
        <v>17673</v>
      </c>
      <c r="AK7" s="32">
        <v>3510</v>
      </c>
      <c r="AL7" s="21">
        <v>2159</v>
      </c>
      <c r="AM7" s="21">
        <v>7334</v>
      </c>
      <c r="AN7" s="21">
        <v>7033</v>
      </c>
      <c r="AO7" s="21">
        <v>8814</v>
      </c>
      <c r="AP7" s="21">
        <v>8059</v>
      </c>
      <c r="AQ7" s="21">
        <v>2577</v>
      </c>
      <c r="AR7" s="21">
        <v>10058</v>
      </c>
      <c r="AS7" s="21">
        <v>6247</v>
      </c>
      <c r="AT7" s="21">
        <v>8147</v>
      </c>
      <c r="AU7" s="21">
        <v>5555</v>
      </c>
      <c r="AV7" s="21">
        <v>4600</v>
      </c>
      <c r="AW7" s="21">
        <v>6421</v>
      </c>
      <c r="AX7" s="21">
        <v>4011</v>
      </c>
      <c r="AY7" s="21">
        <v>6236</v>
      </c>
      <c r="AZ7" s="21">
        <v>4720</v>
      </c>
      <c r="BA7" s="21">
        <v>4137</v>
      </c>
      <c r="BB7" s="21">
        <v>3769</v>
      </c>
      <c r="BC7" s="21">
        <v>7162</v>
      </c>
      <c r="BD7" s="21">
        <v>5641</v>
      </c>
      <c r="BE7" s="21">
        <v>8022</v>
      </c>
      <c r="BF7" s="21">
        <v>6348</v>
      </c>
      <c r="BG7" s="21">
        <v>6361</v>
      </c>
      <c r="BH7" s="21">
        <v>6780</v>
      </c>
      <c r="BI7" s="21">
        <v>5073</v>
      </c>
      <c r="BJ7" s="29">
        <v>2865</v>
      </c>
      <c r="BK7" s="29">
        <v>4511</v>
      </c>
      <c r="BL7" s="29">
        <v>3918</v>
      </c>
      <c r="BM7" s="29">
        <v>5483</v>
      </c>
      <c r="BN7" s="29">
        <v>3423</v>
      </c>
      <c r="BO7" s="29">
        <v>6712</v>
      </c>
      <c r="BP7" s="29">
        <v>5307</v>
      </c>
      <c r="BQ7" s="29">
        <v>6442</v>
      </c>
      <c r="BR7" s="29">
        <v>5751</v>
      </c>
      <c r="BS7" s="29">
        <v>6576</v>
      </c>
      <c r="BT7" s="29">
        <v>5391</v>
      </c>
      <c r="BU7" s="29">
        <v>6370</v>
      </c>
      <c r="BV7" s="29">
        <v>3317</v>
      </c>
      <c r="BW7" s="29">
        <v>2974</v>
      </c>
      <c r="BX7" s="29">
        <v>6457</v>
      </c>
      <c r="BY7" s="29">
        <v>4437</v>
      </c>
      <c r="BZ7" s="29">
        <v>9005</v>
      </c>
      <c r="CA7" s="29">
        <v>5048</v>
      </c>
      <c r="CB7" s="29">
        <v>4161</v>
      </c>
      <c r="CC7" s="30">
        <v>6188</v>
      </c>
      <c r="CD7" s="30">
        <v>3483</v>
      </c>
      <c r="CE7" s="30">
        <v>6024</v>
      </c>
      <c r="CF7" s="30">
        <v>5480</v>
      </c>
      <c r="CG7" s="30">
        <v>3768</v>
      </c>
      <c r="CH7" s="39">
        <v>5591</v>
      </c>
      <c r="CI7" s="26">
        <v>4040</v>
      </c>
      <c r="CJ7" s="26">
        <v>4395</v>
      </c>
      <c r="CK7" s="26">
        <v>3462</v>
      </c>
      <c r="CL7" s="26">
        <v>4938</v>
      </c>
      <c r="CM7" s="26">
        <v>4438</v>
      </c>
      <c r="CN7" s="26">
        <v>3896</v>
      </c>
      <c r="CO7" s="26">
        <v>5303</v>
      </c>
      <c r="CP7" s="26">
        <v>3492</v>
      </c>
      <c r="CQ7" s="26">
        <v>5267</v>
      </c>
      <c r="CR7" s="26">
        <v>5626</v>
      </c>
      <c r="CS7" s="79">
        <v>4379</v>
      </c>
      <c r="CT7" s="90">
        <v>3282</v>
      </c>
      <c r="CU7" s="26">
        <v>4736</v>
      </c>
      <c r="CV7" s="17">
        <v>2826</v>
      </c>
      <c r="CW7" s="27">
        <v>3819</v>
      </c>
      <c r="CX7" s="26">
        <v>3177</v>
      </c>
      <c r="CY7" s="17">
        <v>4444</v>
      </c>
      <c r="CZ7" s="17">
        <v>8818</v>
      </c>
      <c r="DA7" s="17">
        <v>6329</v>
      </c>
      <c r="DB7" s="17">
        <v>6553</v>
      </c>
      <c r="DC7" s="17">
        <v>7501</v>
      </c>
      <c r="DD7" s="17">
        <v>7122</v>
      </c>
      <c r="DE7" s="102">
        <v>5830</v>
      </c>
      <c r="DF7" s="107">
        <v>5731</v>
      </c>
      <c r="DG7" s="26">
        <v>7006</v>
      </c>
      <c r="DH7" s="17">
        <v>4986</v>
      </c>
      <c r="DI7" s="27">
        <v>5438</v>
      </c>
      <c r="DJ7" s="26">
        <v>3411</v>
      </c>
      <c r="DK7" s="17">
        <v>5686</v>
      </c>
      <c r="DL7" s="17">
        <v>8224</v>
      </c>
      <c r="DM7" s="17">
        <v>5821</v>
      </c>
      <c r="DN7" s="17">
        <v>5736</v>
      </c>
      <c r="DO7" s="17">
        <v>13498</v>
      </c>
      <c r="DP7" s="17">
        <v>4121</v>
      </c>
      <c r="DQ7" s="102">
        <v>5242</v>
      </c>
      <c r="DR7" s="145">
        <v>3.4</v>
      </c>
      <c r="DS7" s="146">
        <v>2.7</v>
      </c>
      <c r="DT7" s="146">
        <v>4.2</v>
      </c>
      <c r="DU7" s="146">
        <v>4</v>
      </c>
      <c r="DV7" s="146">
        <v>3.8</v>
      </c>
      <c r="DW7" s="146">
        <v>4.4000000000000004</v>
      </c>
      <c r="DX7" s="146">
        <v>3.5</v>
      </c>
      <c r="DY7" s="146">
        <v>7.1</v>
      </c>
      <c r="DZ7" s="146">
        <v>5.5</v>
      </c>
      <c r="EA7" s="146">
        <v>7</v>
      </c>
      <c r="EB7" s="147">
        <v>7.2</v>
      </c>
      <c r="EC7" s="147">
        <v>20.2</v>
      </c>
      <c r="ED7" s="182">
        <f t="shared" ref="ED7:ED44" si="0">SUM(EG7:ER7)</f>
        <v>193.6</v>
      </c>
      <c r="EE7" s="182">
        <f t="shared" ref="EE7:EE44" si="1">SUM(ES7:FD7)</f>
        <v>243.5</v>
      </c>
      <c r="EF7" s="182">
        <f t="shared" ref="EF7:EF42" si="2">SUM(FE7:FP7)</f>
        <v>190.6</v>
      </c>
      <c r="EG7" s="171">
        <v>13.4</v>
      </c>
      <c r="EH7" s="146">
        <v>10.9</v>
      </c>
      <c r="EI7" s="182">
        <v>12.3</v>
      </c>
      <c r="EJ7" s="146">
        <v>12.4</v>
      </c>
      <c r="EK7" s="191">
        <v>13.7</v>
      </c>
      <c r="EL7" s="191">
        <v>14.2</v>
      </c>
      <c r="EM7" s="191">
        <v>14.6</v>
      </c>
      <c r="EN7" s="191">
        <v>16.7</v>
      </c>
      <c r="EO7" s="191">
        <v>18.8</v>
      </c>
      <c r="EP7" s="191">
        <v>22.9</v>
      </c>
      <c r="EQ7" s="191">
        <v>23.5</v>
      </c>
      <c r="ER7" s="191">
        <v>20.2</v>
      </c>
      <c r="ES7" s="171">
        <v>21.1</v>
      </c>
      <c r="ET7" s="146">
        <v>16.3</v>
      </c>
      <c r="EU7" s="147">
        <v>18.8</v>
      </c>
      <c r="EV7" s="147">
        <v>18.600000000000001</v>
      </c>
      <c r="EW7" s="146">
        <v>23.8</v>
      </c>
      <c r="EX7" s="146">
        <v>26.7</v>
      </c>
      <c r="EY7" s="182">
        <v>28.7</v>
      </c>
      <c r="EZ7" s="146">
        <v>24.4</v>
      </c>
      <c r="FA7" s="146">
        <v>16.899999999999999</v>
      </c>
      <c r="FB7" s="146">
        <v>20.2</v>
      </c>
      <c r="FC7" s="146">
        <v>17.100000000000001</v>
      </c>
      <c r="FD7" s="191">
        <v>10.9</v>
      </c>
      <c r="FE7" s="171">
        <v>14.8</v>
      </c>
      <c r="FF7" s="146">
        <v>16.2</v>
      </c>
      <c r="FG7" s="147">
        <v>15.1</v>
      </c>
      <c r="FH7" s="147">
        <v>10.7</v>
      </c>
      <c r="FI7" s="146">
        <v>10.9</v>
      </c>
      <c r="FJ7" s="146">
        <v>10.7</v>
      </c>
      <c r="FK7" s="182">
        <v>15.8</v>
      </c>
      <c r="FL7" s="146">
        <v>19.7</v>
      </c>
      <c r="FM7" s="146">
        <v>15.5</v>
      </c>
      <c r="FN7" s="146">
        <v>19.5</v>
      </c>
      <c r="FO7" s="146">
        <v>13</v>
      </c>
      <c r="FP7" s="191">
        <v>28.7</v>
      </c>
    </row>
    <row r="8" spans="1:172" ht="13" x14ac:dyDescent="0.3">
      <c r="A8" s="66"/>
      <c r="B8" s="57"/>
      <c r="C8" s="21"/>
      <c r="D8" s="21"/>
      <c r="E8" s="21"/>
      <c r="F8" s="21"/>
      <c r="G8" s="21"/>
      <c r="H8" s="21"/>
      <c r="I8" s="21"/>
      <c r="J8" s="21"/>
      <c r="K8" s="21"/>
      <c r="L8" s="21"/>
      <c r="M8" s="21"/>
      <c r="N8" s="21"/>
      <c r="O8" s="21"/>
      <c r="P8" s="21"/>
      <c r="Q8" s="21"/>
      <c r="R8" s="21"/>
      <c r="S8" s="21"/>
      <c r="T8" s="21"/>
      <c r="U8" s="32"/>
      <c r="V8" s="32"/>
      <c r="W8" s="32"/>
      <c r="X8" s="32"/>
      <c r="Y8" s="32"/>
      <c r="Z8" s="21"/>
      <c r="AA8" s="21"/>
      <c r="AB8" s="21"/>
      <c r="AC8" s="21"/>
      <c r="AD8" s="21"/>
      <c r="AE8" s="21"/>
      <c r="AF8" s="21"/>
      <c r="AG8" s="32"/>
      <c r="AH8" s="32"/>
      <c r="AI8" s="32"/>
      <c r="AJ8" s="32"/>
      <c r="AK8" s="32"/>
      <c r="AL8" s="21"/>
      <c r="AM8" s="21"/>
      <c r="AN8" s="21"/>
      <c r="AO8" s="21"/>
      <c r="AP8" s="21"/>
      <c r="AQ8" s="21"/>
      <c r="AR8" s="21"/>
      <c r="AS8" s="21"/>
      <c r="AT8" s="21"/>
      <c r="AU8" s="21"/>
      <c r="AV8" s="21"/>
      <c r="AW8" s="21"/>
      <c r="AX8" s="21"/>
      <c r="AY8" s="21"/>
      <c r="AZ8" s="21"/>
      <c r="BA8" s="21"/>
      <c r="BB8" s="21"/>
      <c r="BC8" s="21"/>
      <c r="BD8" s="21"/>
      <c r="BE8" s="21"/>
      <c r="BF8" s="21"/>
      <c r="BG8" s="21"/>
      <c r="BH8" s="21"/>
      <c r="BI8" s="21"/>
      <c r="BJ8" s="29"/>
      <c r="BK8" s="29"/>
      <c r="BL8" s="29"/>
      <c r="BM8" s="29"/>
      <c r="BN8" s="29"/>
      <c r="BO8" s="29"/>
      <c r="BP8" s="29"/>
      <c r="BQ8" s="29"/>
      <c r="BR8" s="29"/>
      <c r="BS8" s="29"/>
      <c r="BT8" s="29"/>
      <c r="BU8" s="29"/>
      <c r="BV8" s="29"/>
      <c r="BW8" s="29"/>
      <c r="BX8" s="29"/>
      <c r="BY8" s="29"/>
      <c r="BZ8" s="29"/>
      <c r="CA8" s="28"/>
      <c r="CB8" s="28"/>
      <c r="CC8" s="17"/>
      <c r="CD8" s="17"/>
      <c r="CE8" s="17"/>
      <c r="CF8" s="17"/>
      <c r="CG8" s="17"/>
      <c r="CH8" s="39"/>
      <c r="CI8" s="26"/>
      <c r="CJ8" s="26"/>
      <c r="CK8" s="26"/>
      <c r="CL8" s="26"/>
      <c r="CM8" s="26"/>
      <c r="CN8" s="26"/>
      <c r="CO8" s="26"/>
      <c r="CP8" s="26"/>
      <c r="CQ8" s="26"/>
      <c r="CR8" s="26"/>
      <c r="CS8" s="79"/>
      <c r="CT8" s="90"/>
      <c r="CU8" s="17"/>
      <c r="CV8" s="17"/>
      <c r="CW8" s="27"/>
      <c r="CX8" s="26"/>
      <c r="CY8" s="17"/>
      <c r="CZ8" s="17"/>
      <c r="DA8" s="17"/>
      <c r="DB8" s="17"/>
      <c r="DC8" s="17"/>
      <c r="DD8" s="17"/>
      <c r="DE8" s="102"/>
      <c r="DF8" s="107"/>
      <c r="DG8" s="26"/>
      <c r="DH8" s="17"/>
      <c r="DI8" s="27"/>
      <c r="DJ8" s="26"/>
      <c r="DK8" s="17"/>
      <c r="DL8" s="17"/>
      <c r="DM8" s="17"/>
      <c r="DN8" s="17"/>
      <c r="DO8" s="17"/>
      <c r="DP8" s="17"/>
      <c r="DQ8" s="102"/>
      <c r="DR8" s="142"/>
      <c r="DS8" s="13"/>
      <c r="DT8" s="13"/>
      <c r="DU8" s="13"/>
      <c r="DV8" s="13"/>
      <c r="DW8" s="13"/>
      <c r="DX8" s="13"/>
      <c r="DY8" s="13"/>
      <c r="DZ8" s="13"/>
      <c r="EA8" s="13"/>
      <c r="EB8" s="136"/>
      <c r="EC8" s="136"/>
      <c r="ED8" s="229"/>
      <c r="EE8" s="229"/>
      <c r="EF8" s="229"/>
      <c r="EG8" s="5"/>
      <c r="EH8" s="9"/>
      <c r="EJ8" s="9"/>
      <c r="EK8" s="10"/>
      <c r="EL8" s="10"/>
      <c r="EM8" s="10"/>
      <c r="EN8" s="10"/>
      <c r="EO8" s="10"/>
      <c r="EP8" s="10"/>
      <c r="EQ8" s="10"/>
      <c r="ER8" s="10"/>
      <c r="ES8" s="5"/>
      <c r="ET8" s="9"/>
      <c r="EU8" s="8"/>
      <c r="EV8" s="8"/>
      <c r="EW8" s="9"/>
      <c r="EX8" s="9"/>
      <c r="EZ8" s="9"/>
      <c r="FA8" s="9"/>
      <c r="FB8" s="9"/>
      <c r="FC8" s="9"/>
      <c r="FD8" s="10"/>
      <c r="FE8" s="5"/>
      <c r="FF8" s="9"/>
      <c r="FG8" s="8"/>
      <c r="FH8" s="8"/>
      <c r="FI8" s="9"/>
      <c r="FJ8" s="9"/>
      <c r="FL8" s="9"/>
      <c r="FM8" s="9"/>
      <c r="FN8" s="9"/>
      <c r="FO8" s="9"/>
      <c r="FP8" s="10"/>
    </row>
    <row r="9" spans="1:172" ht="13" x14ac:dyDescent="0.3">
      <c r="A9" s="65" t="s">
        <v>22</v>
      </c>
      <c r="B9" s="56">
        <v>752</v>
      </c>
      <c r="C9" s="13">
        <v>1421</v>
      </c>
      <c r="D9" s="13">
        <v>861</v>
      </c>
      <c r="E9" s="13">
        <v>1025</v>
      </c>
      <c r="F9" s="13">
        <v>1620</v>
      </c>
      <c r="G9" s="13">
        <v>823</v>
      </c>
      <c r="H9" s="13">
        <v>277</v>
      </c>
      <c r="I9" s="13">
        <v>371</v>
      </c>
      <c r="J9" s="13">
        <v>399</v>
      </c>
      <c r="K9" s="13">
        <v>749</v>
      </c>
      <c r="L9" s="13">
        <v>1146</v>
      </c>
      <c r="M9" s="13">
        <v>935</v>
      </c>
      <c r="N9" s="13">
        <v>1680</v>
      </c>
      <c r="O9" s="13">
        <v>1391</v>
      </c>
      <c r="P9" s="13">
        <v>1479</v>
      </c>
      <c r="Q9" s="13">
        <v>659</v>
      </c>
      <c r="R9" s="13">
        <v>809</v>
      </c>
      <c r="S9" s="13">
        <v>1097</v>
      </c>
      <c r="T9" s="13">
        <v>966</v>
      </c>
      <c r="U9" s="31">
        <v>920</v>
      </c>
      <c r="V9" s="31">
        <v>1643</v>
      </c>
      <c r="W9" s="31">
        <v>1501</v>
      </c>
      <c r="X9" s="31">
        <v>1019</v>
      </c>
      <c r="Y9" s="31">
        <v>1596</v>
      </c>
      <c r="Z9" s="13">
        <v>833</v>
      </c>
      <c r="AA9" s="13">
        <v>1272</v>
      </c>
      <c r="AB9" s="13">
        <v>924</v>
      </c>
      <c r="AC9" s="13">
        <v>928</v>
      </c>
      <c r="AD9" s="13">
        <v>598</v>
      </c>
      <c r="AE9" s="13">
        <v>1185</v>
      </c>
      <c r="AF9" s="13">
        <v>1395</v>
      </c>
      <c r="AG9" s="31">
        <v>1556</v>
      </c>
      <c r="AH9" s="31">
        <v>1705</v>
      </c>
      <c r="AI9" s="31">
        <v>2435</v>
      </c>
      <c r="AJ9" s="31">
        <v>1860</v>
      </c>
      <c r="AK9" s="31">
        <v>1562</v>
      </c>
      <c r="AL9" s="13">
        <v>1254</v>
      </c>
      <c r="AM9" s="13">
        <v>800</v>
      </c>
      <c r="AN9" s="13">
        <v>1334</v>
      </c>
      <c r="AO9" s="13">
        <v>761</v>
      </c>
      <c r="AP9" s="13">
        <v>1220</v>
      </c>
      <c r="AQ9" s="13">
        <v>1385</v>
      </c>
      <c r="AR9" s="13">
        <v>2485</v>
      </c>
      <c r="AS9" s="13">
        <v>1565</v>
      </c>
      <c r="AT9" s="13">
        <v>1657</v>
      </c>
      <c r="AU9" s="13">
        <v>1609</v>
      </c>
      <c r="AV9" s="13">
        <v>1683</v>
      </c>
      <c r="AW9" s="13">
        <v>1769</v>
      </c>
      <c r="AX9" s="13">
        <v>855</v>
      </c>
      <c r="AY9" s="13">
        <v>1378</v>
      </c>
      <c r="AZ9" s="13">
        <v>1678</v>
      </c>
      <c r="BA9" s="13">
        <v>1727</v>
      </c>
      <c r="BB9" s="13">
        <v>1660</v>
      </c>
      <c r="BC9" s="13">
        <v>1423</v>
      </c>
      <c r="BD9" s="13">
        <v>1650</v>
      </c>
      <c r="BE9" s="13">
        <v>1965</v>
      </c>
      <c r="BF9" s="13">
        <v>1836</v>
      </c>
      <c r="BG9" s="13">
        <v>2373</v>
      </c>
      <c r="BH9" s="13">
        <v>1837</v>
      </c>
      <c r="BI9" s="13">
        <v>2011</v>
      </c>
      <c r="BJ9" s="28">
        <v>1431</v>
      </c>
      <c r="BK9" s="28">
        <v>1479</v>
      </c>
      <c r="BL9" s="28">
        <v>1628</v>
      </c>
      <c r="BM9" s="28">
        <v>1802</v>
      </c>
      <c r="BN9" s="28">
        <v>1891</v>
      </c>
      <c r="BO9" s="28">
        <v>1612</v>
      </c>
      <c r="BP9" s="28">
        <v>1148</v>
      </c>
      <c r="BQ9" s="28">
        <v>2639</v>
      </c>
      <c r="BR9" s="28">
        <v>1706</v>
      </c>
      <c r="BS9" s="28">
        <v>2038</v>
      </c>
      <c r="BT9" s="28">
        <v>2384</v>
      </c>
      <c r="BU9" s="28">
        <v>1975</v>
      </c>
      <c r="BV9" s="28">
        <v>1387</v>
      </c>
      <c r="BW9" s="28">
        <v>1212</v>
      </c>
      <c r="BX9" s="28">
        <v>1937</v>
      </c>
      <c r="BY9" s="28">
        <v>1024</v>
      </c>
      <c r="BZ9" s="28">
        <v>1417</v>
      </c>
      <c r="CA9" s="28">
        <v>2654</v>
      </c>
      <c r="CB9" s="28">
        <v>1526</v>
      </c>
      <c r="CC9" s="20">
        <v>1791</v>
      </c>
      <c r="CD9" s="20">
        <v>2510</v>
      </c>
      <c r="CE9" s="20">
        <v>2538</v>
      </c>
      <c r="CF9" s="20">
        <v>3220</v>
      </c>
      <c r="CG9" s="20">
        <v>1478</v>
      </c>
      <c r="CH9" s="38">
        <v>769</v>
      </c>
      <c r="CI9" s="24">
        <v>1089</v>
      </c>
      <c r="CJ9" s="24">
        <v>1162</v>
      </c>
      <c r="CK9" s="24">
        <v>1423</v>
      </c>
      <c r="CL9" s="24">
        <v>1555</v>
      </c>
      <c r="CM9" s="24">
        <v>2019</v>
      </c>
      <c r="CN9" s="24">
        <v>1771</v>
      </c>
      <c r="CO9" s="24">
        <v>2021</v>
      </c>
      <c r="CP9" s="24">
        <v>2262</v>
      </c>
      <c r="CQ9" s="24">
        <v>2903</v>
      </c>
      <c r="CR9" s="24">
        <v>2314</v>
      </c>
      <c r="CS9" s="78">
        <v>2355</v>
      </c>
      <c r="CT9" s="89">
        <v>856</v>
      </c>
      <c r="CU9" s="20">
        <v>1593</v>
      </c>
      <c r="CV9" s="20">
        <v>1586</v>
      </c>
      <c r="CW9" s="25">
        <v>1471</v>
      </c>
      <c r="CX9" s="24">
        <v>1366</v>
      </c>
      <c r="CY9" s="20">
        <v>1684</v>
      </c>
      <c r="CZ9" s="20">
        <v>2621</v>
      </c>
      <c r="DA9" s="20">
        <v>1797</v>
      </c>
      <c r="DB9" s="20">
        <v>2649</v>
      </c>
      <c r="DC9" s="20">
        <v>2325</v>
      </c>
      <c r="DD9" s="20">
        <v>2036</v>
      </c>
      <c r="DE9" s="101">
        <v>1765</v>
      </c>
      <c r="DF9" s="106">
        <v>1626</v>
      </c>
      <c r="DG9" s="24">
        <v>1120</v>
      </c>
      <c r="DH9" s="20">
        <v>1228</v>
      </c>
      <c r="DI9" s="25">
        <v>1447</v>
      </c>
      <c r="DJ9" s="24">
        <v>724</v>
      </c>
      <c r="DK9" s="20">
        <v>1589</v>
      </c>
      <c r="DL9" s="20">
        <v>2405</v>
      </c>
      <c r="DM9" s="20">
        <v>2048</v>
      </c>
      <c r="DN9" s="20">
        <v>2799</v>
      </c>
      <c r="DO9" s="20">
        <v>2207</v>
      </c>
      <c r="DP9" s="20">
        <v>2626</v>
      </c>
      <c r="DQ9" s="101">
        <v>2692</v>
      </c>
      <c r="DR9" s="145">
        <v>2</v>
      </c>
      <c r="DS9" s="146">
        <v>2.5</v>
      </c>
      <c r="DT9" s="146">
        <v>2.2999999999999998</v>
      </c>
      <c r="DU9" s="146">
        <v>1.6</v>
      </c>
      <c r="DV9" s="146">
        <v>1.7</v>
      </c>
      <c r="DW9" s="146">
        <v>1.5</v>
      </c>
      <c r="DX9" s="146">
        <v>3</v>
      </c>
      <c r="DY9" s="146">
        <v>2.7</v>
      </c>
      <c r="DZ9" s="146">
        <v>2.2999999999999998</v>
      </c>
      <c r="EA9" s="146">
        <v>3.8</v>
      </c>
      <c r="EB9" s="147">
        <v>2.9</v>
      </c>
      <c r="EC9" s="147">
        <v>5</v>
      </c>
      <c r="ED9" s="182">
        <f t="shared" si="0"/>
        <v>33.6</v>
      </c>
      <c r="EE9" s="182">
        <f t="shared" si="1"/>
        <v>31.8</v>
      </c>
      <c r="EF9" s="182">
        <f t="shared" si="2"/>
        <v>36.1</v>
      </c>
      <c r="EG9" s="171">
        <v>2.2999999999999998</v>
      </c>
      <c r="EH9" s="146">
        <v>2.2000000000000002</v>
      </c>
      <c r="EI9" s="182">
        <v>1.7</v>
      </c>
      <c r="EJ9" s="146">
        <v>2.8</v>
      </c>
      <c r="EK9" s="191">
        <v>1.9</v>
      </c>
      <c r="EL9" s="191">
        <v>3.7</v>
      </c>
      <c r="EM9" s="191">
        <v>2.8</v>
      </c>
      <c r="EN9" s="191">
        <v>3.8</v>
      </c>
      <c r="EO9" s="191">
        <v>2.6</v>
      </c>
      <c r="EP9" s="191">
        <v>2.2000000000000002</v>
      </c>
      <c r="EQ9" s="191">
        <v>4</v>
      </c>
      <c r="ER9" s="191">
        <v>3.6</v>
      </c>
      <c r="ES9" s="171">
        <v>2</v>
      </c>
      <c r="ET9" s="146">
        <v>2.2999999999999998</v>
      </c>
      <c r="EU9" s="147">
        <v>1.8</v>
      </c>
      <c r="EV9" s="147">
        <v>2.1</v>
      </c>
      <c r="EW9" s="146">
        <v>2.1</v>
      </c>
      <c r="EX9" s="146">
        <v>2.1</v>
      </c>
      <c r="EY9" s="182">
        <v>3.4</v>
      </c>
      <c r="EZ9" s="146">
        <v>2.6</v>
      </c>
      <c r="FA9" s="146">
        <v>3</v>
      </c>
      <c r="FB9" s="146">
        <v>3.3</v>
      </c>
      <c r="FC9" s="146">
        <v>4.4000000000000004</v>
      </c>
      <c r="FD9" s="191">
        <v>2.7</v>
      </c>
      <c r="FE9" s="171">
        <v>2</v>
      </c>
      <c r="FF9" s="146">
        <v>2</v>
      </c>
      <c r="FG9" s="147">
        <v>1.2</v>
      </c>
      <c r="FH9" s="147">
        <v>2.2999999999999998</v>
      </c>
      <c r="FI9" s="146">
        <v>3.1</v>
      </c>
      <c r="FJ9" s="146">
        <v>3.5</v>
      </c>
      <c r="FK9" s="182">
        <v>4.3</v>
      </c>
      <c r="FL9" s="146">
        <v>2.2999999999999998</v>
      </c>
      <c r="FM9" s="146">
        <v>2.6</v>
      </c>
      <c r="FN9" s="146">
        <v>6</v>
      </c>
      <c r="FO9" s="146">
        <v>3.2</v>
      </c>
      <c r="FP9" s="191">
        <v>3.6</v>
      </c>
    </row>
    <row r="10" spans="1:172" ht="13" x14ac:dyDescent="0.3">
      <c r="A10" s="66"/>
      <c r="B10" s="57"/>
      <c r="C10" s="21"/>
      <c r="D10" s="21"/>
      <c r="E10" s="21"/>
      <c r="F10" s="21"/>
      <c r="G10" s="21"/>
      <c r="H10" s="21"/>
      <c r="I10" s="21"/>
      <c r="J10" s="21"/>
      <c r="K10" s="21"/>
      <c r="L10" s="21"/>
      <c r="M10" s="21"/>
      <c r="N10" s="21"/>
      <c r="O10" s="21"/>
      <c r="P10" s="21"/>
      <c r="Q10" s="21"/>
      <c r="R10" s="21"/>
      <c r="S10" s="21"/>
      <c r="T10" s="21"/>
      <c r="U10" s="32"/>
      <c r="V10" s="32"/>
      <c r="W10" s="32"/>
      <c r="X10" s="32"/>
      <c r="Y10" s="32"/>
      <c r="Z10" s="21"/>
      <c r="AA10" s="21"/>
      <c r="AB10" s="21"/>
      <c r="AC10" s="21"/>
      <c r="AD10" s="21"/>
      <c r="AE10" s="21"/>
      <c r="AF10" s="21"/>
      <c r="AG10" s="32"/>
      <c r="AH10" s="32"/>
      <c r="AI10" s="32"/>
      <c r="AJ10" s="32"/>
      <c r="AK10" s="32"/>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9"/>
      <c r="BK10" s="29"/>
      <c r="BL10" s="29"/>
      <c r="BM10" s="29"/>
      <c r="BN10" s="29"/>
      <c r="BO10" s="29"/>
      <c r="BP10" s="29"/>
      <c r="BQ10" s="29"/>
      <c r="BR10" s="29"/>
      <c r="BS10" s="29"/>
      <c r="BT10" s="29"/>
      <c r="BU10" s="29"/>
      <c r="BV10" s="29"/>
      <c r="BW10" s="29"/>
      <c r="BX10" s="29"/>
      <c r="BY10" s="29"/>
      <c r="BZ10" s="29"/>
      <c r="CA10" s="28"/>
      <c r="CB10" s="28"/>
      <c r="CC10" s="17"/>
      <c r="CD10" s="17"/>
      <c r="CE10" s="17"/>
      <c r="CF10" s="17"/>
      <c r="CG10" s="17"/>
      <c r="CH10" s="39"/>
      <c r="CI10" s="26"/>
      <c r="CJ10" s="26"/>
      <c r="CK10" s="26"/>
      <c r="CL10" s="26"/>
      <c r="CM10" s="26"/>
      <c r="CN10" s="26"/>
      <c r="CO10" s="26"/>
      <c r="CP10" s="26"/>
      <c r="CQ10" s="26"/>
      <c r="CR10" s="26"/>
      <c r="CS10" s="79"/>
      <c r="CT10" s="90"/>
      <c r="CU10" s="17"/>
      <c r="CV10" s="17"/>
      <c r="CW10" s="27"/>
      <c r="CX10" s="26"/>
      <c r="CY10" s="17"/>
      <c r="CZ10" s="17"/>
      <c r="DA10" s="17"/>
      <c r="DB10" s="17"/>
      <c r="DC10" s="17"/>
      <c r="DD10" s="17"/>
      <c r="DE10" s="102"/>
      <c r="DF10" s="107"/>
      <c r="DG10" s="26"/>
      <c r="DH10" s="17"/>
      <c r="DI10" s="27"/>
      <c r="DJ10" s="26"/>
      <c r="DK10" s="17"/>
      <c r="DL10" s="17"/>
      <c r="DM10" s="17"/>
      <c r="DN10" s="17"/>
      <c r="DO10" s="17"/>
      <c r="DP10" s="17"/>
      <c r="DQ10" s="102"/>
      <c r="DR10" s="142"/>
      <c r="DS10" s="13"/>
      <c r="DT10" s="13"/>
      <c r="DU10" s="13"/>
      <c r="DV10" s="13"/>
      <c r="DW10" s="13"/>
      <c r="DX10" s="13"/>
      <c r="DY10" s="13"/>
      <c r="DZ10" s="13"/>
      <c r="EA10" s="13"/>
      <c r="EB10" s="136"/>
      <c r="EC10" s="136"/>
      <c r="ED10" s="229"/>
      <c r="EE10" s="229"/>
      <c r="EF10" s="229"/>
      <c r="EG10" s="5"/>
      <c r="EH10" s="9"/>
      <c r="EJ10" s="9"/>
      <c r="EK10" s="10"/>
      <c r="EL10" s="10"/>
      <c r="EM10" s="10"/>
      <c r="EN10" s="10"/>
      <c r="EO10" s="10"/>
      <c r="EP10" s="10"/>
      <c r="EQ10" s="10"/>
      <c r="ER10" s="10"/>
      <c r="ES10" s="5"/>
      <c r="ET10" s="9"/>
      <c r="EU10" s="8"/>
      <c r="EV10" s="8"/>
      <c r="EW10" s="9"/>
      <c r="EX10" s="9"/>
      <c r="EZ10" s="9"/>
      <c r="FA10" s="9"/>
      <c r="FB10" s="9"/>
      <c r="FC10" s="9"/>
      <c r="FD10" s="10"/>
      <c r="FE10" s="5"/>
      <c r="FF10" s="9"/>
      <c r="FG10" s="8"/>
      <c r="FH10" s="8"/>
      <c r="FI10" s="9"/>
      <c r="FJ10" s="9"/>
      <c r="FL10" s="9"/>
      <c r="FM10" s="9"/>
      <c r="FN10" s="9"/>
      <c r="FO10" s="9"/>
      <c r="FP10" s="10"/>
    </row>
    <row r="11" spans="1:172" ht="13" x14ac:dyDescent="0.3">
      <c r="A11" s="65" t="s">
        <v>1</v>
      </c>
      <c r="B11" s="56">
        <v>916</v>
      </c>
      <c r="C11" s="13">
        <v>1383</v>
      </c>
      <c r="D11" s="13">
        <v>992</v>
      </c>
      <c r="E11" s="13">
        <v>1086</v>
      </c>
      <c r="F11" s="13">
        <v>915</v>
      </c>
      <c r="G11" s="13">
        <v>1813</v>
      </c>
      <c r="H11" s="13">
        <v>2085</v>
      </c>
      <c r="I11" s="13">
        <v>1401</v>
      </c>
      <c r="J11" s="13">
        <v>1398</v>
      </c>
      <c r="K11" s="13">
        <v>1225</v>
      </c>
      <c r="L11" s="13">
        <v>1223</v>
      </c>
      <c r="M11" s="13">
        <v>1475</v>
      </c>
      <c r="N11" s="13">
        <v>1047</v>
      </c>
      <c r="O11" s="13">
        <v>814</v>
      </c>
      <c r="P11" s="13">
        <v>906</v>
      </c>
      <c r="Q11" s="13">
        <v>812</v>
      </c>
      <c r="R11" s="13">
        <v>1959</v>
      </c>
      <c r="S11" s="13">
        <v>1470</v>
      </c>
      <c r="T11" s="13">
        <v>845</v>
      </c>
      <c r="U11" s="31">
        <v>873</v>
      </c>
      <c r="V11" s="31">
        <v>1825</v>
      </c>
      <c r="W11" s="31">
        <v>855</v>
      </c>
      <c r="X11" s="31">
        <v>831</v>
      </c>
      <c r="Y11" s="31">
        <v>1511</v>
      </c>
      <c r="Z11" s="13">
        <v>1172</v>
      </c>
      <c r="AA11" s="13">
        <v>737</v>
      </c>
      <c r="AB11" s="13">
        <v>1465</v>
      </c>
      <c r="AC11" s="13">
        <v>769</v>
      </c>
      <c r="AD11" s="13">
        <v>303</v>
      </c>
      <c r="AE11" s="13">
        <v>936</v>
      </c>
      <c r="AF11" s="13">
        <v>967</v>
      </c>
      <c r="AG11" s="31">
        <v>2034</v>
      </c>
      <c r="AH11" s="31">
        <v>1532</v>
      </c>
      <c r="AI11" s="31">
        <v>1265</v>
      </c>
      <c r="AJ11" s="31">
        <v>1021</v>
      </c>
      <c r="AK11" s="31">
        <v>1599</v>
      </c>
      <c r="AL11" s="13">
        <v>1754</v>
      </c>
      <c r="AM11" s="13">
        <v>641</v>
      </c>
      <c r="AN11" s="13">
        <v>1119</v>
      </c>
      <c r="AO11" s="13">
        <v>978</v>
      </c>
      <c r="AP11" s="13">
        <v>1155</v>
      </c>
      <c r="AQ11" s="13">
        <v>2470</v>
      </c>
      <c r="AR11" s="13">
        <v>1553</v>
      </c>
      <c r="AS11" s="13">
        <v>1081</v>
      </c>
      <c r="AT11" s="13">
        <v>1361</v>
      </c>
      <c r="AU11" s="13">
        <v>1364</v>
      </c>
      <c r="AV11" s="13">
        <v>1510</v>
      </c>
      <c r="AW11" s="13">
        <v>1340</v>
      </c>
      <c r="AX11" s="13">
        <v>1050</v>
      </c>
      <c r="AY11" s="13">
        <v>1487</v>
      </c>
      <c r="AZ11" s="13">
        <v>1200</v>
      </c>
      <c r="BA11" s="13">
        <v>1198</v>
      </c>
      <c r="BB11" s="13">
        <v>1033</v>
      </c>
      <c r="BC11" s="13">
        <v>1285</v>
      </c>
      <c r="BD11" s="13">
        <v>4124</v>
      </c>
      <c r="BE11" s="13">
        <v>2584</v>
      </c>
      <c r="BF11" s="13">
        <v>2202</v>
      </c>
      <c r="BG11" s="13">
        <v>924</v>
      </c>
      <c r="BH11" s="13">
        <v>1988</v>
      </c>
      <c r="BI11" s="13">
        <v>1122</v>
      </c>
      <c r="BJ11" s="28">
        <v>1470</v>
      </c>
      <c r="BK11" s="28">
        <v>1117</v>
      </c>
      <c r="BL11" s="28">
        <v>1354</v>
      </c>
      <c r="BM11" s="28">
        <v>2428</v>
      </c>
      <c r="BN11" s="28">
        <v>1371</v>
      </c>
      <c r="BO11" s="28">
        <v>1792</v>
      </c>
      <c r="BP11" s="28">
        <v>2165</v>
      </c>
      <c r="BQ11" s="28">
        <v>2016</v>
      </c>
      <c r="BR11" s="28">
        <v>2923</v>
      </c>
      <c r="BS11" s="28">
        <v>1911</v>
      </c>
      <c r="BT11" s="28">
        <v>1652</v>
      </c>
      <c r="BU11" s="28">
        <v>1475</v>
      </c>
      <c r="BV11" s="28">
        <v>2006</v>
      </c>
      <c r="BW11" s="28">
        <v>2041</v>
      </c>
      <c r="BX11" s="28">
        <v>1965</v>
      </c>
      <c r="BY11" s="28">
        <v>2070</v>
      </c>
      <c r="BZ11" s="28">
        <v>2476</v>
      </c>
      <c r="CA11" s="28">
        <v>6496</v>
      </c>
      <c r="CB11" s="28">
        <v>1649</v>
      </c>
      <c r="CC11" s="20">
        <v>3364</v>
      </c>
      <c r="CD11" s="20">
        <v>2005</v>
      </c>
      <c r="CE11" s="20">
        <v>3869</v>
      </c>
      <c r="CF11" s="20">
        <v>1879</v>
      </c>
      <c r="CG11" s="20">
        <v>2293</v>
      </c>
      <c r="CH11" s="38">
        <v>1583</v>
      </c>
      <c r="CI11" s="24">
        <v>1642</v>
      </c>
      <c r="CJ11" s="24">
        <v>1980</v>
      </c>
      <c r="CK11" s="24">
        <v>1454</v>
      </c>
      <c r="CL11" s="24">
        <v>1908</v>
      </c>
      <c r="CM11" s="24">
        <v>2033</v>
      </c>
      <c r="CN11" s="24">
        <v>3498</v>
      </c>
      <c r="CO11" s="24">
        <v>2040</v>
      </c>
      <c r="CP11" s="24">
        <v>1740</v>
      </c>
      <c r="CQ11" s="24">
        <v>1551</v>
      </c>
      <c r="CR11" s="24">
        <v>799</v>
      </c>
      <c r="CS11" s="78">
        <v>4181</v>
      </c>
      <c r="CT11" s="89">
        <v>1098</v>
      </c>
      <c r="CU11" s="24">
        <v>1892</v>
      </c>
      <c r="CV11" s="20">
        <v>1619</v>
      </c>
      <c r="CW11" s="25">
        <v>1613</v>
      </c>
      <c r="CX11" s="24">
        <v>1638</v>
      </c>
      <c r="CY11" s="20">
        <v>1452</v>
      </c>
      <c r="CZ11" s="20">
        <v>5836</v>
      </c>
      <c r="DA11" s="20">
        <v>2719</v>
      </c>
      <c r="DB11" s="20">
        <v>3257</v>
      </c>
      <c r="DC11" s="20">
        <v>2075</v>
      </c>
      <c r="DD11" s="20">
        <v>6218</v>
      </c>
      <c r="DE11" s="101">
        <v>1605</v>
      </c>
      <c r="DF11" s="106">
        <v>1751</v>
      </c>
      <c r="DG11" s="24">
        <v>1993</v>
      </c>
      <c r="DH11" s="20">
        <v>1886</v>
      </c>
      <c r="DI11" s="25">
        <v>1038</v>
      </c>
      <c r="DJ11" s="24">
        <v>1270</v>
      </c>
      <c r="DK11" s="20">
        <v>7434</v>
      </c>
      <c r="DL11" s="20">
        <v>1071</v>
      </c>
      <c r="DM11" s="20">
        <v>1590</v>
      </c>
      <c r="DN11" s="20">
        <v>1090</v>
      </c>
      <c r="DO11" s="20">
        <v>3478</v>
      </c>
      <c r="DP11" s="20">
        <v>1086</v>
      </c>
      <c r="DQ11" s="101">
        <v>1268</v>
      </c>
      <c r="DR11" s="145">
        <v>1.1000000000000001</v>
      </c>
      <c r="DS11" s="146">
        <v>3.2</v>
      </c>
      <c r="DT11" s="146">
        <v>6.1</v>
      </c>
      <c r="DU11" s="146">
        <v>1.7</v>
      </c>
      <c r="DV11" s="146">
        <v>1.1000000000000001</v>
      </c>
      <c r="DW11" s="146">
        <v>1.4</v>
      </c>
      <c r="DX11" s="146">
        <v>1.7</v>
      </c>
      <c r="DY11" s="146">
        <v>1.6</v>
      </c>
      <c r="DZ11" s="146">
        <v>1.6</v>
      </c>
      <c r="EA11" s="146">
        <v>1.6</v>
      </c>
      <c r="EB11" s="147">
        <v>1.4</v>
      </c>
      <c r="EC11" s="147">
        <v>7.8</v>
      </c>
      <c r="ED11" s="182">
        <f t="shared" si="0"/>
        <v>30.500000000000004</v>
      </c>
      <c r="EE11" s="182">
        <f t="shared" si="1"/>
        <v>40.9</v>
      </c>
      <c r="EF11" s="182">
        <f t="shared" si="2"/>
        <v>49</v>
      </c>
      <c r="EG11" s="171">
        <v>1.5</v>
      </c>
      <c r="EH11" s="146">
        <v>1.5</v>
      </c>
      <c r="EI11" s="182">
        <v>1.8</v>
      </c>
      <c r="EJ11" s="146">
        <v>1</v>
      </c>
      <c r="EK11" s="191">
        <v>2</v>
      </c>
      <c r="EL11" s="191">
        <v>1.7</v>
      </c>
      <c r="EM11" s="191">
        <v>10</v>
      </c>
      <c r="EN11" s="191">
        <v>3</v>
      </c>
      <c r="EO11" s="191">
        <v>1.6</v>
      </c>
      <c r="EP11" s="191">
        <v>2</v>
      </c>
      <c r="EQ11" s="191">
        <v>2.1</v>
      </c>
      <c r="ER11" s="191">
        <v>2.2999999999999998</v>
      </c>
      <c r="ES11" s="171">
        <v>1.5</v>
      </c>
      <c r="ET11" s="146">
        <v>9.5</v>
      </c>
      <c r="EU11" s="147">
        <v>1.6</v>
      </c>
      <c r="EV11" s="147">
        <v>2</v>
      </c>
      <c r="EW11" s="146">
        <v>2.5</v>
      </c>
      <c r="EX11" s="146">
        <v>2.4</v>
      </c>
      <c r="EY11" s="182">
        <v>2.7</v>
      </c>
      <c r="EZ11" s="146">
        <v>8.3000000000000007</v>
      </c>
      <c r="FA11" s="146">
        <v>2.1</v>
      </c>
      <c r="FB11" s="146">
        <v>2.8</v>
      </c>
      <c r="FC11" s="146">
        <v>2</v>
      </c>
      <c r="FD11" s="191">
        <v>3.5</v>
      </c>
      <c r="FE11" s="171">
        <v>3.6</v>
      </c>
      <c r="FF11" s="146">
        <v>9.5</v>
      </c>
      <c r="FG11" s="147">
        <v>2.2999999999999998</v>
      </c>
      <c r="FH11" s="147">
        <v>2.7</v>
      </c>
      <c r="FI11" s="146">
        <v>2.6</v>
      </c>
      <c r="FJ11" s="146">
        <v>2.5</v>
      </c>
      <c r="FK11" s="182">
        <v>11.2</v>
      </c>
      <c r="FL11" s="146">
        <v>4.5</v>
      </c>
      <c r="FM11" s="146">
        <v>3.1</v>
      </c>
      <c r="FN11" s="146">
        <v>2.2000000000000002</v>
      </c>
      <c r="FO11" s="146">
        <v>2.5</v>
      </c>
      <c r="FP11" s="191">
        <v>2.2999999999999998</v>
      </c>
    </row>
    <row r="12" spans="1:172" ht="13" x14ac:dyDescent="0.3">
      <c r="A12" s="66"/>
      <c r="B12" s="57"/>
      <c r="C12" s="21"/>
      <c r="D12" s="21"/>
      <c r="E12" s="21"/>
      <c r="F12" s="21"/>
      <c r="G12" s="21"/>
      <c r="H12" s="21"/>
      <c r="I12" s="21"/>
      <c r="J12" s="21"/>
      <c r="K12" s="21"/>
      <c r="L12" s="21"/>
      <c r="M12" s="21"/>
      <c r="N12" s="21"/>
      <c r="O12" s="21"/>
      <c r="P12" s="21"/>
      <c r="Q12" s="21"/>
      <c r="R12" s="21"/>
      <c r="S12" s="21"/>
      <c r="T12" s="21"/>
      <c r="U12" s="32"/>
      <c r="V12" s="32"/>
      <c r="W12" s="32"/>
      <c r="X12" s="32"/>
      <c r="Y12" s="32"/>
      <c r="Z12" s="21"/>
      <c r="AA12" s="21"/>
      <c r="AB12" s="21"/>
      <c r="AC12" s="21"/>
      <c r="AD12" s="21"/>
      <c r="AE12" s="21"/>
      <c r="AF12" s="21"/>
      <c r="AG12" s="32"/>
      <c r="AH12" s="32"/>
      <c r="AI12" s="32"/>
      <c r="AJ12" s="32"/>
      <c r="AK12" s="32"/>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9"/>
      <c r="BK12" s="29"/>
      <c r="BL12" s="29"/>
      <c r="BM12" s="29"/>
      <c r="BN12" s="29"/>
      <c r="BO12" s="29"/>
      <c r="BP12" s="29"/>
      <c r="BQ12" s="29"/>
      <c r="BR12" s="29"/>
      <c r="BS12" s="29"/>
      <c r="BT12" s="29"/>
      <c r="BU12" s="29"/>
      <c r="BV12" s="29"/>
      <c r="BW12" s="29"/>
      <c r="BX12" s="29"/>
      <c r="BY12" s="29"/>
      <c r="BZ12" s="29"/>
      <c r="CA12" s="28"/>
      <c r="CB12" s="28"/>
      <c r="CC12" s="17"/>
      <c r="CD12" s="17"/>
      <c r="CE12" s="17"/>
      <c r="CF12" s="17"/>
      <c r="CG12" s="17"/>
      <c r="CH12" s="39"/>
      <c r="CI12" s="26"/>
      <c r="CJ12" s="26"/>
      <c r="CK12" s="26"/>
      <c r="CL12" s="26"/>
      <c r="CM12" s="26"/>
      <c r="CN12" s="26"/>
      <c r="CO12" s="26"/>
      <c r="CP12" s="26"/>
      <c r="CQ12" s="26"/>
      <c r="CR12" s="26"/>
      <c r="CS12" s="79"/>
      <c r="CT12" s="90"/>
      <c r="CU12" s="17"/>
      <c r="CV12" s="17"/>
      <c r="CW12" s="27"/>
      <c r="CX12" s="26"/>
      <c r="CY12" s="17"/>
      <c r="CZ12" s="17"/>
      <c r="DA12" s="17"/>
      <c r="DB12" s="17"/>
      <c r="DC12" s="17"/>
      <c r="DD12" s="17"/>
      <c r="DE12" s="102"/>
      <c r="DF12" s="107"/>
      <c r="DG12" s="26"/>
      <c r="DH12" s="17"/>
      <c r="DI12" s="27"/>
      <c r="DJ12" s="26"/>
      <c r="DK12" s="17"/>
      <c r="DL12" s="17"/>
      <c r="DM12" s="17"/>
      <c r="DN12" s="17"/>
      <c r="DO12" s="17"/>
      <c r="DP12" s="17"/>
      <c r="DQ12" s="102"/>
      <c r="DR12" s="142"/>
      <c r="DS12" s="13"/>
      <c r="DT12" s="13"/>
      <c r="DU12" s="13"/>
      <c r="DV12" s="13"/>
      <c r="DW12" s="13"/>
      <c r="DX12" s="13"/>
      <c r="DY12" s="13"/>
      <c r="DZ12" s="13"/>
      <c r="EA12" s="13"/>
      <c r="EB12" s="136"/>
      <c r="EC12" s="136"/>
      <c r="ED12" s="229"/>
      <c r="EE12" s="229"/>
      <c r="EF12" s="229"/>
      <c r="EG12" s="5"/>
      <c r="EH12" s="9"/>
      <c r="EJ12" s="9"/>
      <c r="EK12" s="10"/>
      <c r="EL12" s="10"/>
      <c r="EM12" s="10"/>
      <c r="EN12" s="10"/>
      <c r="EO12" s="10"/>
      <c r="EP12" s="10"/>
      <c r="EQ12" s="10"/>
      <c r="ER12" s="10"/>
      <c r="ES12" s="5"/>
      <c r="ET12" s="9"/>
      <c r="EU12" s="8"/>
      <c r="EV12" s="8"/>
      <c r="EW12" s="9"/>
      <c r="EX12" s="9"/>
      <c r="EZ12" s="9"/>
      <c r="FA12" s="9"/>
      <c r="FB12" s="9"/>
      <c r="FC12" s="9"/>
      <c r="FD12" s="10"/>
      <c r="FE12" s="5"/>
      <c r="FF12" s="9"/>
      <c r="FG12" s="8"/>
      <c r="FH12" s="8"/>
      <c r="FI12" s="9"/>
      <c r="FJ12" s="9"/>
      <c r="FL12" s="9"/>
      <c r="FM12" s="9"/>
      <c r="FN12" s="9"/>
      <c r="FO12" s="9"/>
      <c r="FP12" s="10"/>
    </row>
    <row r="13" spans="1:172" ht="13" x14ac:dyDescent="0.3">
      <c r="A13" s="65" t="s">
        <v>23</v>
      </c>
      <c r="B13" s="56">
        <v>34797</v>
      </c>
      <c r="C13" s="13">
        <v>10907</v>
      </c>
      <c r="D13" s="13">
        <v>41247</v>
      </c>
      <c r="E13" s="13">
        <v>16842</v>
      </c>
      <c r="F13" s="13">
        <v>22383</v>
      </c>
      <c r="G13" s="13">
        <v>19919</v>
      </c>
      <c r="H13" s="13">
        <v>7410</v>
      </c>
      <c r="I13" s="13">
        <v>22021</v>
      </c>
      <c r="J13" s="13">
        <v>16256</v>
      </c>
      <c r="K13" s="13">
        <v>53520</v>
      </c>
      <c r="L13" s="13">
        <v>39276</v>
      </c>
      <c r="M13" s="13">
        <v>47829</v>
      </c>
      <c r="N13" s="13">
        <v>23277</v>
      </c>
      <c r="O13" s="13">
        <v>26114</v>
      </c>
      <c r="P13" s="13">
        <v>32961</v>
      </c>
      <c r="Q13" s="13">
        <v>31061</v>
      </c>
      <c r="R13" s="13">
        <v>62993</v>
      </c>
      <c r="S13" s="13">
        <v>27697</v>
      </c>
      <c r="T13" s="13">
        <v>24667</v>
      </c>
      <c r="U13" s="31">
        <v>43881</v>
      </c>
      <c r="V13" s="31">
        <v>38817</v>
      </c>
      <c r="W13" s="31">
        <v>67845</v>
      </c>
      <c r="X13" s="31">
        <v>50282</v>
      </c>
      <c r="Y13" s="31">
        <v>13894</v>
      </c>
      <c r="Z13" s="13">
        <v>27641</v>
      </c>
      <c r="AA13" s="13">
        <v>19295</v>
      </c>
      <c r="AB13" s="13">
        <v>33361</v>
      </c>
      <c r="AC13" s="13">
        <v>45180</v>
      </c>
      <c r="AD13" s="13">
        <v>16162</v>
      </c>
      <c r="AE13" s="13">
        <v>31449</v>
      </c>
      <c r="AF13" s="13">
        <v>78834</v>
      </c>
      <c r="AG13" s="31">
        <v>26057</v>
      </c>
      <c r="AH13" s="31">
        <v>37863</v>
      </c>
      <c r="AI13" s="31">
        <v>27688</v>
      </c>
      <c r="AJ13" s="31">
        <v>63253</v>
      </c>
      <c r="AK13" s="31">
        <v>28627</v>
      </c>
      <c r="AL13" s="13">
        <v>22626</v>
      </c>
      <c r="AM13" s="13">
        <v>35538</v>
      </c>
      <c r="AN13" s="13">
        <v>42457</v>
      </c>
      <c r="AO13" s="13">
        <v>50153</v>
      </c>
      <c r="AP13" s="13">
        <v>43226</v>
      </c>
      <c r="AQ13" s="13">
        <v>38005</v>
      </c>
      <c r="AR13" s="13">
        <v>23314</v>
      </c>
      <c r="AS13" s="13">
        <v>43958</v>
      </c>
      <c r="AT13" s="13">
        <v>34891</v>
      </c>
      <c r="AU13" s="13">
        <v>44015</v>
      </c>
      <c r="AV13" s="13">
        <v>53503</v>
      </c>
      <c r="AW13" s="13">
        <v>31269</v>
      </c>
      <c r="AX13" s="13">
        <v>35674</v>
      </c>
      <c r="AY13" s="13">
        <v>41890</v>
      </c>
      <c r="AZ13" s="13">
        <v>44982</v>
      </c>
      <c r="BA13" s="13">
        <v>29809</v>
      </c>
      <c r="BB13" s="13">
        <v>31584</v>
      </c>
      <c r="BC13" s="13">
        <v>54264</v>
      </c>
      <c r="BD13" s="13">
        <v>49365</v>
      </c>
      <c r="BE13" s="13">
        <v>39424</v>
      </c>
      <c r="BF13" s="13">
        <v>67570</v>
      </c>
      <c r="BG13" s="13">
        <v>49891</v>
      </c>
      <c r="BH13" s="13">
        <v>74596</v>
      </c>
      <c r="BI13" s="13">
        <v>67931</v>
      </c>
      <c r="BJ13" s="28">
        <v>71768</v>
      </c>
      <c r="BK13" s="28">
        <v>33016</v>
      </c>
      <c r="BL13" s="28">
        <v>38750</v>
      </c>
      <c r="BM13" s="28">
        <v>74417</v>
      </c>
      <c r="BN13" s="28">
        <v>62034</v>
      </c>
      <c r="BO13" s="28">
        <v>43953</v>
      </c>
      <c r="BP13" s="28">
        <v>82466</v>
      </c>
      <c r="BQ13" s="28">
        <v>69117</v>
      </c>
      <c r="BR13" s="28">
        <v>87104</v>
      </c>
      <c r="BS13" s="28">
        <v>83278</v>
      </c>
      <c r="BT13" s="28">
        <v>79473</v>
      </c>
      <c r="BU13" s="28">
        <v>58679</v>
      </c>
      <c r="BV13" s="28">
        <v>40791</v>
      </c>
      <c r="BW13" s="28">
        <v>82014</v>
      </c>
      <c r="BX13" s="28">
        <v>109552</v>
      </c>
      <c r="BY13" s="28">
        <v>58216</v>
      </c>
      <c r="BZ13" s="28">
        <v>65369</v>
      </c>
      <c r="CA13" s="28">
        <v>86242</v>
      </c>
      <c r="CB13" s="28">
        <v>120054</v>
      </c>
      <c r="CC13" s="20">
        <v>112495</v>
      </c>
      <c r="CD13" s="20">
        <v>99083</v>
      </c>
      <c r="CE13" s="20">
        <v>98399</v>
      </c>
      <c r="CF13" s="20">
        <v>77555</v>
      </c>
      <c r="CG13" s="20">
        <v>71740</v>
      </c>
      <c r="CH13" s="38">
        <v>73874</v>
      </c>
      <c r="CI13" s="24">
        <v>60945</v>
      </c>
      <c r="CJ13" s="24">
        <v>85494</v>
      </c>
      <c r="CK13" s="24">
        <v>68941</v>
      </c>
      <c r="CL13" s="24">
        <v>53902</v>
      </c>
      <c r="CM13" s="24">
        <v>81676</v>
      </c>
      <c r="CN13" s="24">
        <v>94936</v>
      </c>
      <c r="CO13" s="24">
        <v>97771</v>
      </c>
      <c r="CP13" s="24">
        <v>62896</v>
      </c>
      <c r="CQ13" s="24">
        <v>80419</v>
      </c>
      <c r="CR13" s="24">
        <v>108824</v>
      </c>
      <c r="CS13" s="78">
        <v>88511</v>
      </c>
      <c r="CT13" s="89">
        <v>75728</v>
      </c>
      <c r="CU13" s="24">
        <v>98808</v>
      </c>
      <c r="CV13" s="20">
        <v>86294</v>
      </c>
      <c r="CW13" s="25">
        <v>81977</v>
      </c>
      <c r="CX13" s="24">
        <v>118113</v>
      </c>
      <c r="CY13" s="20">
        <v>102131</v>
      </c>
      <c r="CZ13" s="20">
        <v>132933</v>
      </c>
      <c r="DA13" s="20">
        <v>140917</v>
      </c>
      <c r="DB13" s="20">
        <v>98387</v>
      </c>
      <c r="DC13" s="20">
        <v>111050</v>
      </c>
      <c r="DD13" s="20">
        <v>100543</v>
      </c>
      <c r="DE13" s="101">
        <v>75219</v>
      </c>
      <c r="DF13" s="106">
        <v>70769</v>
      </c>
      <c r="DG13" s="24">
        <v>59709</v>
      </c>
      <c r="DH13" s="20">
        <v>53817</v>
      </c>
      <c r="DI13" s="25">
        <v>50721</v>
      </c>
      <c r="DJ13" s="24">
        <v>30054</v>
      </c>
      <c r="DK13" s="20">
        <v>65649</v>
      </c>
      <c r="DL13" s="20">
        <v>70879</v>
      </c>
      <c r="DM13" s="20">
        <v>63012</v>
      </c>
      <c r="DN13" s="20">
        <v>82847</v>
      </c>
      <c r="DO13" s="20">
        <v>77205</v>
      </c>
      <c r="DP13" s="20">
        <v>51211</v>
      </c>
      <c r="DQ13" s="101">
        <v>44528</v>
      </c>
      <c r="DR13" s="145">
        <v>80.599999999999994</v>
      </c>
      <c r="DS13" s="146">
        <v>95.3</v>
      </c>
      <c r="DT13" s="146">
        <v>80.900000000000006</v>
      </c>
      <c r="DU13" s="146">
        <v>75.7</v>
      </c>
      <c r="DV13" s="146">
        <v>96.1</v>
      </c>
      <c r="DW13" s="146">
        <v>129.69999999999999</v>
      </c>
      <c r="DX13" s="146">
        <v>105.2</v>
      </c>
      <c r="DY13" s="146">
        <v>86.3</v>
      </c>
      <c r="DZ13" s="146">
        <v>89.2</v>
      </c>
      <c r="EA13" s="146">
        <v>80.400000000000006</v>
      </c>
      <c r="EB13" s="147">
        <v>87.2</v>
      </c>
      <c r="EC13" s="147">
        <v>93.9</v>
      </c>
      <c r="ED13" s="182">
        <f t="shared" si="0"/>
        <v>1165.7</v>
      </c>
      <c r="EE13" s="182">
        <f t="shared" si="1"/>
        <v>1213.7999999999997</v>
      </c>
      <c r="EF13" s="182">
        <f t="shared" si="2"/>
        <v>1219.9000000000001</v>
      </c>
      <c r="EG13" s="171">
        <v>102.2</v>
      </c>
      <c r="EH13" s="146">
        <v>87.3</v>
      </c>
      <c r="EI13" s="182">
        <v>103.2</v>
      </c>
      <c r="EJ13" s="146">
        <v>71.599999999999994</v>
      </c>
      <c r="EK13" s="191">
        <v>100.9</v>
      </c>
      <c r="EL13" s="191">
        <v>97.2</v>
      </c>
      <c r="EM13" s="191">
        <v>73.7</v>
      </c>
      <c r="EN13" s="191">
        <v>126.7</v>
      </c>
      <c r="EO13" s="191">
        <v>95.6</v>
      </c>
      <c r="EP13" s="191">
        <v>92.9</v>
      </c>
      <c r="EQ13" s="191">
        <v>126.7</v>
      </c>
      <c r="ER13" s="191">
        <v>87.7</v>
      </c>
      <c r="ES13" s="171">
        <v>104.6</v>
      </c>
      <c r="ET13" s="146">
        <v>103.6</v>
      </c>
      <c r="EU13" s="147">
        <v>101.7</v>
      </c>
      <c r="EV13" s="147">
        <v>108.7</v>
      </c>
      <c r="EW13" s="146">
        <v>69.599999999999994</v>
      </c>
      <c r="EX13" s="146">
        <v>131.19999999999999</v>
      </c>
      <c r="EY13" s="182">
        <v>81.8</v>
      </c>
      <c r="EZ13" s="146">
        <v>106.7</v>
      </c>
      <c r="FA13" s="146">
        <v>103</v>
      </c>
      <c r="FB13" s="146">
        <v>61.3</v>
      </c>
      <c r="FC13" s="146">
        <v>157.5</v>
      </c>
      <c r="FD13" s="191">
        <v>84.1</v>
      </c>
      <c r="FE13" s="171">
        <v>114</v>
      </c>
      <c r="FF13" s="146">
        <v>80.099999999999994</v>
      </c>
      <c r="FG13" s="147">
        <v>77.8</v>
      </c>
      <c r="FH13" s="147">
        <v>108.1</v>
      </c>
      <c r="FI13" s="146">
        <v>98.2</v>
      </c>
      <c r="FJ13" s="146">
        <v>79.8</v>
      </c>
      <c r="FK13" s="182">
        <v>118.1</v>
      </c>
      <c r="FL13" s="146">
        <v>111.7</v>
      </c>
      <c r="FM13" s="146">
        <v>101.8</v>
      </c>
      <c r="FN13" s="146">
        <v>121.2</v>
      </c>
      <c r="FO13" s="146">
        <v>92.5</v>
      </c>
      <c r="FP13" s="191">
        <v>116.6</v>
      </c>
    </row>
    <row r="14" spans="1:172" ht="13" x14ac:dyDescent="0.3">
      <c r="A14" s="66" t="s">
        <v>24</v>
      </c>
      <c r="B14" s="57">
        <v>1622</v>
      </c>
      <c r="C14" s="21">
        <v>435</v>
      </c>
      <c r="D14" s="21">
        <v>1832</v>
      </c>
      <c r="E14" s="21">
        <v>860</v>
      </c>
      <c r="F14" s="21">
        <v>1275</v>
      </c>
      <c r="G14" s="21">
        <v>2481</v>
      </c>
      <c r="H14" s="21">
        <v>523</v>
      </c>
      <c r="I14" s="21">
        <v>2016</v>
      </c>
      <c r="J14" s="21">
        <v>1363</v>
      </c>
      <c r="K14" s="21">
        <v>1082</v>
      </c>
      <c r="L14" s="21">
        <v>2059</v>
      </c>
      <c r="M14" s="21">
        <v>2736</v>
      </c>
      <c r="N14" s="21">
        <v>3302</v>
      </c>
      <c r="O14" s="21">
        <v>4975</v>
      </c>
      <c r="P14" s="21">
        <v>14323</v>
      </c>
      <c r="Q14" s="21">
        <v>4377</v>
      </c>
      <c r="R14" s="21">
        <v>7829</v>
      </c>
      <c r="S14" s="21">
        <v>3627</v>
      </c>
      <c r="T14" s="21">
        <v>2263</v>
      </c>
      <c r="U14" s="32">
        <v>6260</v>
      </c>
      <c r="V14" s="32">
        <v>3877</v>
      </c>
      <c r="W14" s="32">
        <v>2073</v>
      </c>
      <c r="X14" s="32">
        <v>4859</v>
      </c>
      <c r="Y14" s="32">
        <v>2244</v>
      </c>
      <c r="Z14" s="21">
        <v>3882</v>
      </c>
      <c r="AA14" s="21">
        <v>693135</v>
      </c>
      <c r="AB14" s="21">
        <v>4003</v>
      </c>
      <c r="AC14" s="21">
        <v>5216</v>
      </c>
      <c r="AD14" s="21">
        <v>2411</v>
      </c>
      <c r="AE14" s="21">
        <v>2678</v>
      </c>
      <c r="AF14" s="21">
        <v>7000</v>
      </c>
      <c r="AG14" s="32">
        <v>1436</v>
      </c>
      <c r="AH14" s="32">
        <v>4493</v>
      </c>
      <c r="AI14" s="32">
        <v>2364</v>
      </c>
      <c r="AJ14" s="32">
        <v>7125</v>
      </c>
      <c r="AK14" s="32">
        <v>3413</v>
      </c>
      <c r="AL14" s="21">
        <v>3124</v>
      </c>
      <c r="AM14" s="21">
        <v>3915</v>
      </c>
      <c r="AN14" s="21">
        <v>5628</v>
      </c>
      <c r="AO14" s="21">
        <v>7191</v>
      </c>
      <c r="AP14" s="21">
        <v>2542</v>
      </c>
      <c r="AQ14" s="21">
        <v>2747</v>
      </c>
      <c r="AR14" s="21">
        <v>3813</v>
      </c>
      <c r="AS14" s="21">
        <v>4922</v>
      </c>
      <c r="AT14" s="21">
        <v>5139</v>
      </c>
      <c r="AU14" s="21">
        <v>4924</v>
      </c>
      <c r="AV14" s="21">
        <v>4536</v>
      </c>
      <c r="AW14" s="21">
        <v>2774</v>
      </c>
      <c r="AX14" s="21">
        <v>4705</v>
      </c>
      <c r="AY14" s="21">
        <v>4835</v>
      </c>
      <c r="AZ14" s="21">
        <v>5099</v>
      </c>
      <c r="BA14" s="21">
        <v>3899</v>
      </c>
      <c r="BB14" s="21">
        <v>3383</v>
      </c>
      <c r="BC14" s="21">
        <v>5871</v>
      </c>
      <c r="BD14" s="21">
        <v>9810</v>
      </c>
      <c r="BE14" s="21">
        <v>3613</v>
      </c>
      <c r="BF14" s="21">
        <v>6281</v>
      </c>
      <c r="BG14" s="21">
        <v>5914</v>
      </c>
      <c r="BH14" s="21">
        <v>7712</v>
      </c>
      <c r="BI14" s="21">
        <v>3825</v>
      </c>
      <c r="BJ14" s="29">
        <v>5000</v>
      </c>
      <c r="BK14" s="29">
        <v>2505</v>
      </c>
      <c r="BL14" s="29">
        <v>5203</v>
      </c>
      <c r="BM14" s="29">
        <v>8282</v>
      </c>
      <c r="BN14" s="29">
        <v>5896</v>
      </c>
      <c r="BO14" s="29">
        <v>3199</v>
      </c>
      <c r="BP14" s="29">
        <v>7016</v>
      </c>
      <c r="BQ14" s="29">
        <v>7023</v>
      </c>
      <c r="BR14" s="29">
        <v>9646</v>
      </c>
      <c r="BS14" s="29">
        <v>5965</v>
      </c>
      <c r="BT14" s="29">
        <v>5964</v>
      </c>
      <c r="BU14" s="29">
        <v>4381</v>
      </c>
      <c r="BV14" s="29">
        <v>3824</v>
      </c>
      <c r="BW14" s="29">
        <v>7053</v>
      </c>
      <c r="BX14" s="29">
        <v>11831</v>
      </c>
      <c r="BY14" s="29">
        <v>5420</v>
      </c>
      <c r="BZ14" s="29">
        <v>8131</v>
      </c>
      <c r="CA14" s="29">
        <v>10532</v>
      </c>
      <c r="CB14" s="29">
        <v>11560</v>
      </c>
      <c r="CC14" s="17">
        <v>8465</v>
      </c>
      <c r="CD14" s="17">
        <v>8442</v>
      </c>
      <c r="CE14" s="17">
        <v>6350</v>
      </c>
      <c r="CF14" s="17">
        <v>6863</v>
      </c>
      <c r="CG14" s="17">
        <v>6225</v>
      </c>
      <c r="CH14" s="39">
        <v>7259</v>
      </c>
      <c r="CI14" s="26">
        <v>5622</v>
      </c>
      <c r="CJ14" s="26">
        <v>8641</v>
      </c>
      <c r="CK14" s="26">
        <v>5397</v>
      </c>
      <c r="CL14" s="26">
        <v>7128</v>
      </c>
      <c r="CM14" s="26">
        <v>8594</v>
      </c>
      <c r="CN14" s="26">
        <v>14270</v>
      </c>
      <c r="CO14" s="26">
        <v>9487</v>
      </c>
      <c r="CP14" s="26">
        <v>5777</v>
      </c>
      <c r="CQ14" s="26">
        <v>5292</v>
      </c>
      <c r="CR14" s="26">
        <v>9817</v>
      </c>
      <c r="CS14" s="79">
        <v>8146</v>
      </c>
      <c r="CT14" s="90">
        <v>8235</v>
      </c>
      <c r="CU14" s="26">
        <v>12181</v>
      </c>
      <c r="CV14" s="17">
        <v>8252</v>
      </c>
      <c r="CW14" s="27">
        <v>5880</v>
      </c>
      <c r="CX14" s="26">
        <v>11100</v>
      </c>
      <c r="CY14" s="17">
        <v>8869</v>
      </c>
      <c r="CZ14" s="17">
        <v>12984</v>
      </c>
      <c r="DA14" s="17">
        <v>12273</v>
      </c>
      <c r="DB14" s="17">
        <v>6130</v>
      </c>
      <c r="DC14" s="17">
        <v>11740</v>
      </c>
      <c r="DD14" s="17">
        <v>8972</v>
      </c>
      <c r="DE14" s="102">
        <v>6100</v>
      </c>
      <c r="DF14" s="107">
        <v>5085</v>
      </c>
      <c r="DG14" s="26">
        <v>6574</v>
      </c>
      <c r="DH14" s="17">
        <v>6241</v>
      </c>
      <c r="DI14" s="27">
        <v>8647</v>
      </c>
      <c r="DJ14" s="26">
        <v>4407</v>
      </c>
      <c r="DK14" s="17">
        <v>8641</v>
      </c>
      <c r="DL14" s="17">
        <v>10449</v>
      </c>
      <c r="DM14" s="17">
        <v>5160</v>
      </c>
      <c r="DN14" s="17">
        <v>9391</v>
      </c>
      <c r="DO14" s="17">
        <v>8919</v>
      </c>
      <c r="DP14" s="17">
        <v>5050</v>
      </c>
      <c r="DQ14" s="102">
        <v>2558</v>
      </c>
      <c r="DR14" s="145">
        <v>8.4</v>
      </c>
      <c r="DS14" s="146">
        <v>12.4</v>
      </c>
      <c r="DT14" s="146">
        <v>10.4</v>
      </c>
      <c r="DU14" s="146">
        <v>7</v>
      </c>
      <c r="DV14" s="146">
        <v>10.8</v>
      </c>
      <c r="DW14" s="146">
        <v>15.6</v>
      </c>
      <c r="DX14" s="146">
        <v>12.4</v>
      </c>
      <c r="DY14" s="146">
        <v>8.1999999999999993</v>
      </c>
      <c r="DZ14" s="146">
        <v>11.2</v>
      </c>
      <c r="EA14" s="146">
        <v>9.1999999999999993</v>
      </c>
      <c r="EB14" s="147">
        <v>13.4</v>
      </c>
      <c r="EC14" s="147">
        <v>9.6999999999999993</v>
      </c>
      <c r="ED14" s="182">
        <f t="shared" si="0"/>
        <v>138.5</v>
      </c>
      <c r="EE14" s="182">
        <f t="shared" si="1"/>
        <v>139.60000000000002</v>
      </c>
      <c r="EF14" s="182">
        <f t="shared" si="2"/>
        <v>152.5</v>
      </c>
      <c r="EG14" s="171">
        <v>10.3</v>
      </c>
      <c r="EH14" s="146">
        <v>12.8</v>
      </c>
      <c r="EI14" s="182">
        <v>15.9</v>
      </c>
      <c r="EJ14" s="146">
        <v>9.4</v>
      </c>
      <c r="EK14" s="191">
        <v>12</v>
      </c>
      <c r="EL14" s="191">
        <v>11.7</v>
      </c>
      <c r="EM14" s="191">
        <v>9.4</v>
      </c>
      <c r="EN14" s="191">
        <v>13</v>
      </c>
      <c r="EO14" s="191">
        <v>11.3</v>
      </c>
      <c r="EP14" s="191">
        <v>10.5</v>
      </c>
      <c r="EQ14" s="191">
        <v>13.3</v>
      </c>
      <c r="ER14" s="191">
        <v>8.9</v>
      </c>
      <c r="ES14" s="171">
        <v>13.8</v>
      </c>
      <c r="ET14" s="146">
        <v>12.8</v>
      </c>
      <c r="EU14" s="147">
        <v>12.2</v>
      </c>
      <c r="EV14" s="147">
        <v>15.5</v>
      </c>
      <c r="EW14" s="146">
        <v>6.3</v>
      </c>
      <c r="EX14" s="146">
        <v>15.2</v>
      </c>
      <c r="EY14" s="182">
        <v>9.9</v>
      </c>
      <c r="EZ14" s="146">
        <v>13.4</v>
      </c>
      <c r="FA14" s="146">
        <v>12.5</v>
      </c>
      <c r="FB14" s="146">
        <v>5.9</v>
      </c>
      <c r="FC14" s="146">
        <v>13.8</v>
      </c>
      <c r="FD14" s="191">
        <v>8.3000000000000007</v>
      </c>
      <c r="FE14" s="171">
        <v>14.7</v>
      </c>
      <c r="FF14" s="146">
        <v>10.199999999999999</v>
      </c>
      <c r="FG14" s="147">
        <v>11.3</v>
      </c>
      <c r="FH14" s="147">
        <v>13.4</v>
      </c>
      <c r="FI14" s="146">
        <v>14.9</v>
      </c>
      <c r="FJ14" s="146">
        <v>8.9</v>
      </c>
      <c r="FK14" s="182">
        <v>12.7</v>
      </c>
      <c r="FL14" s="146">
        <v>16.7</v>
      </c>
      <c r="FM14" s="146">
        <v>12.6</v>
      </c>
      <c r="FN14" s="146">
        <v>12.3</v>
      </c>
      <c r="FO14" s="146">
        <v>9.3000000000000007</v>
      </c>
      <c r="FP14" s="191">
        <v>15.5</v>
      </c>
    </row>
    <row r="15" spans="1:172" ht="13" x14ac:dyDescent="0.3">
      <c r="A15" s="66" t="s">
        <v>25</v>
      </c>
      <c r="B15" s="57">
        <v>14090</v>
      </c>
      <c r="C15" s="21">
        <v>3084</v>
      </c>
      <c r="D15" s="21">
        <v>12005</v>
      </c>
      <c r="E15" s="21">
        <v>4175</v>
      </c>
      <c r="F15" s="21">
        <v>9849</v>
      </c>
      <c r="G15" s="21">
        <v>1552</v>
      </c>
      <c r="H15" s="21">
        <v>139</v>
      </c>
      <c r="I15" s="21">
        <v>3745</v>
      </c>
      <c r="J15" s="21">
        <v>3046</v>
      </c>
      <c r="K15" s="21">
        <v>18991</v>
      </c>
      <c r="L15" s="21">
        <v>10171</v>
      </c>
      <c r="M15" s="21">
        <v>20006</v>
      </c>
      <c r="N15" s="21">
        <v>3816</v>
      </c>
      <c r="O15" s="21">
        <v>1894</v>
      </c>
      <c r="P15" s="21">
        <v>4949</v>
      </c>
      <c r="Q15" s="21">
        <v>1712</v>
      </c>
      <c r="R15" s="21">
        <v>13139</v>
      </c>
      <c r="S15" s="21">
        <v>6374</v>
      </c>
      <c r="T15" s="21">
        <v>5416</v>
      </c>
      <c r="U15" s="32">
        <v>9468</v>
      </c>
      <c r="V15" s="32">
        <v>12364</v>
      </c>
      <c r="W15" s="32">
        <v>42</v>
      </c>
      <c r="X15" s="32">
        <v>20114</v>
      </c>
      <c r="Y15" s="32">
        <v>2071</v>
      </c>
      <c r="Z15" s="21">
        <v>6076</v>
      </c>
      <c r="AA15" s="21">
        <v>8969</v>
      </c>
      <c r="AB15" s="21">
        <v>11621</v>
      </c>
      <c r="AC15" s="21">
        <v>20316</v>
      </c>
      <c r="AD15" s="21">
        <v>5078</v>
      </c>
      <c r="AE15" s="21">
        <v>3733</v>
      </c>
      <c r="AF15" s="21">
        <v>42777</v>
      </c>
      <c r="AG15" s="32">
        <v>12626</v>
      </c>
      <c r="AH15" s="32">
        <v>12368</v>
      </c>
      <c r="AI15" s="32">
        <v>4198</v>
      </c>
      <c r="AJ15" s="32">
        <v>17406</v>
      </c>
      <c r="AK15" s="32">
        <v>747</v>
      </c>
      <c r="AL15" s="21">
        <v>9373</v>
      </c>
      <c r="AM15" s="21">
        <v>12818</v>
      </c>
      <c r="AN15" s="21">
        <v>13004</v>
      </c>
      <c r="AO15" s="21">
        <v>15278</v>
      </c>
      <c r="AP15" s="21">
        <v>17089</v>
      </c>
      <c r="AQ15" s="21">
        <v>8505</v>
      </c>
      <c r="AR15" s="21">
        <v>6460</v>
      </c>
      <c r="AS15" s="21">
        <v>15898</v>
      </c>
      <c r="AT15" s="21">
        <v>10927</v>
      </c>
      <c r="AU15" s="21">
        <v>14659</v>
      </c>
      <c r="AV15" s="21">
        <v>14860</v>
      </c>
      <c r="AW15" s="21">
        <v>10363</v>
      </c>
      <c r="AX15" s="21">
        <v>11253</v>
      </c>
      <c r="AY15" s="21">
        <v>7588</v>
      </c>
      <c r="AZ15" s="21">
        <v>11652</v>
      </c>
      <c r="BA15" s="21">
        <v>6870</v>
      </c>
      <c r="BB15" s="21">
        <v>5487</v>
      </c>
      <c r="BC15" s="21">
        <v>15150</v>
      </c>
      <c r="BD15" s="21">
        <v>10614</v>
      </c>
      <c r="BE15" s="21">
        <v>12873</v>
      </c>
      <c r="BF15" s="21">
        <v>20091</v>
      </c>
      <c r="BG15" s="21">
        <v>17236</v>
      </c>
      <c r="BH15" s="21">
        <v>19597</v>
      </c>
      <c r="BI15" s="21">
        <v>19301</v>
      </c>
      <c r="BJ15" s="29">
        <v>14894</v>
      </c>
      <c r="BK15" s="29">
        <v>9601</v>
      </c>
      <c r="BL15" s="29">
        <v>11386</v>
      </c>
      <c r="BM15" s="29">
        <v>17509</v>
      </c>
      <c r="BN15" s="29">
        <v>14773</v>
      </c>
      <c r="BO15" s="29">
        <v>6416</v>
      </c>
      <c r="BP15" s="29">
        <v>31139</v>
      </c>
      <c r="BQ15" s="29">
        <v>21554</v>
      </c>
      <c r="BR15" s="29">
        <v>20351</v>
      </c>
      <c r="BS15" s="29">
        <v>24732</v>
      </c>
      <c r="BT15" s="29">
        <v>28640</v>
      </c>
      <c r="BU15" s="29">
        <v>24233</v>
      </c>
      <c r="BV15" s="29">
        <v>8427</v>
      </c>
      <c r="BW15" s="29">
        <v>36840</v>
      </c>
      <c r="BX15" s="29">
        <v>35225</v>
      </c>
      <c r="BY15" s="29">
        <v>18670</v>
      </c>
      <c r="BZ15" s="29">
        <v>19219</v>
      </c>
      <c r="CA15" s="29">
        <v>21668</v>
      </c>
      <c r="CB15" s="29">
        <v>43443</v>
      </c>
      <c r="CC15" s="17">
        <v>29469</v>
      </c>
      <c r="CD15" s="17">
        <v>36426</v>
      </c>
      <c r="CE15" s="17">
        <v>29533</v>
      </c>
      <c r="CF15" s="17">
        <v>28550</v>
      </c>
      <c r="CG15" s="17">
        <v>24581</v>
      </c>
      <c r="CH15" s="39">
        <v>24889</v>
      </c>
      <c r="CI15" s="26">
        <v>23264</v>
      </c>
      <c r="CJ15" s="26">
        <v>21442</v>
      </c>
      <c r="CK15" s="26">
        <v>25181</v>
      </c>
      <c r="CL15" s="26">
        <v>22078</v>
      </c>
      <c r="CM15" s="26">
        <v>27974</v>
      </c>
      <c r="CN15" s="26">
        <v>36766</v>
      </c>
      <c r="CO15" s="26">
        <v>26432</v>
      </c>
      <c r="CP15" s="26">
        <v>19389</v>
      </c>
      <c r="CQ15" s="26">
        <v>26899</v>
      </c>
      <c r="CR15" s="26">
        <v>39927</v>
      </c>
      <c r="CS15" s="79">
        <v>27502</v>
      </c>
      <c r="CT15" s="90">
        <v>28453</v>
      </c>
      <c r="CU15" s="26">
        <v>42017</v>
      </c>
      <c r="CV15" s="17">
        <v>32187</v>
      </c>
      <c r="CW15" s="27">
        <v>37406</v>
      </c>
      <c r="CX15" s="26">
        <v>32158</v>
      </c>
      <c r="CY15" s="17">
        <v>30382</v>
      </c>
      <c r="CZ15" s="17">
        <v>44748</v>
      </c>
      <c r="DA15" s="17">
        <v>48772</v>
      </c>
      <c r="DB15" s="17">
        <v>39109</v>
      </c>
      <c r="DC15" s="17">
        <v>42200</v>
      </c>
      <c r="DD15" s="17">
        <v>34181</v>
      </c>
      <c r="DE15" s="102">
        <v>27291</v>
      </c>
      <c r="DF15" s="107">
        <v>28333</v>
      </c>
      <c r="DG15" s="26">
        <v>21794</v>
      </c>
      <c r="DH15" s="17">
        <v>18523</v>
      </c>
      <c r="DI15" s="27">
        <v>15778</v>
      </c>
      <c r="DJ15" s="26">
        <v>10895</v>
      </c>
      <c r="DK15" s="17">
        <v>12226</v>
      </c>
      <c r="DL15" s="17">
        <v>20154</v>
      </c>
      <c r="DM15" s="17">
        <v>29465</v>
      </c>
      <c r="DN15" s="17">
        <v>26777</v>
      </c>
      <c r="DO15" s="17">
        <v>25108</v>
      </c>
      <c r="DP15" s="17">
        <v>18092</v>
      </c>
      <c r="DQ15" s="102">
        <v>21875</v>
      </c>
      <c r="DR15" s="145">
        <v>29</v>
      </c>
      <c r="DS15" s="146">
        <v>30.4</v>
      </c>
      <c r="DT15" s="146">
        <v>22.4</v>
      </c>
      <c r="DU15" s="146">
        <v>27.9</v>
      </c>
      <c r="DV15" s="146">
        <v>32</v>
      </c>
      <c r="DW15" s="146">
        <v>36.5</v>
      </c>
      <c r="DX15" s="146">
        <v>28.5</v>
      </c>
      <c r="DY15" s="146">
        <v>23.8</v>
      </c>
      <c r="DZ15" s="146">
        <v>23.6</v>
      </c>
      <c r="EA15" s="146">
        <v>13.3</v>
      </c>
      <c r="EB15" s="147">
        <v>15.7</v>
      </c>
      <c r="EC15" s="147">
        <v>17.100000000000001</v>
      </c>
      <c r="ED15" s="182">
        <f t="shared" si="0"/>
        <v>244.20000000000002</v>
      </c>
      <c r="EE15" s="182">
        <f t="shared" si="1"/>
        <v>253.4</v>
      </c>
      <c r="EF15" s="182">
        <f t="shared" si="2"/>
        <v>243.5</v>
      </c>
      <c r="EG15" s="171">
        <v>18.5</v>
      </c>
      <c r="EH15" s="146">
        <v>17.8</v>
      </c>
      <c r="EI15" s="182">
        <v>22.2</v>
      </c>
      <c r="EJ15" s="146">
        <v>11</v>
      </c>
      <c r="EK15" s="191">
        <v>19.7</v>
      </c>
      <c r="EL15" s="191">
        <v>20</v>
      </c>
      <c r="EM15" s="191">
        <v>19.899999999999999</v>
      </c>
      <c r="EN15" s="191">
        <v>28.4</v>
      </c>
      <c r="EO15" s="191">
        <v>24.4</v>
      </c>
      <c r="EP15" s="191">
        <v>19.899999999999999</v>
      </c>
      <c r="EQ15" s="191">
        <v>29.1</v>
      </c>
      <c r="ER15" s="191">
        <v>13.3</v>
      </c>
      <c r="ES15" s="171">
        <v>17.2</v>
      </c>
      <c r="ET15" s="146">
        <v>24.9</v>
      </c>
      <c r="EU15" s="147">
        <v>15.1</v>
      </c>
      <c r="EV15" s="147">
        <v>28.9</v>
      </c>
      <c r="EW15" s="146">
        <v>6.8</v>
      </c>
      <c r="EX15" s="146">
        <v>26.2</v>
      </c>
      <c r="EY15" s="182">
        <v>17</v>
      </c>
      <c r="EZ15" s="146">
        <v>22.4</v>
      </c>
      <c r="FA15" s="146">
        <v>27.3</v>
      </c>
      <c r="FB15" s="146">
        <v>14</v>
      </c>
      <c r="FC15" s="146">
        <v>39.200000000000003</v>
      </c>
      <c r="FD15" s="191">
        <v>14.4</v>
      </c>
      <c r="FE15" s="171">
        <v>18</v>
      </c>
      <c r="FF15" s="146">
        <v>23.9</v>
      </c>
      <c r="FG15" s="147">
        <v>12.2</v>
      </c>
      <c r="FH15" s="147">
        <v>16</v>
      </c>
      <c r="FI15" s="146">
        <v>26.4</v>
      </c>
      <c r="FJ15" s="146">
        <v>11.3</v>
      </c>
      <c r="FK15" s="182">
        <v>23.5</v>
      </c>
      <c r="FL15" s="146">
        <v>23.1</v>
      </c>
      <c r="FM15" s="146">
        <v>23.5</v>
      </c>
      <c r="FN15" s="146">
        <v>24.9</v>
      </c>
      <c r="FO15" s="146">
        <v>15.7</v>
      </c>
      <c r="FP15" s="191">
        <v>25</v>
      </c>
    </row>
    <row r="16" spans="1:172" ht="12.75" hidden="1" customHeight="1" x14ac:dyDescent="0.3">
      <c r="A16" s="66" t="s">
        <v>26</v>
      </c>
      <c r="B16" s="57">
        <v>5404</v>
      </c>
      <c r="C16" s="21">
        <v>1595</v>
      </c>
      <c r="D16" s="21">
        <v>7231</v>
      </c>
      <c r="E16" s="21">
        <v>3326</v>
      </c>
      <c r="F16" s="21">
        <v>3222</v>
      </c>
      <c r="G16" s="21">
        <v>5707</v>
      </c>
      <c r="H16" s="21">
        <v>1401</v>
      </c>
      <c r="I16" s="21">
        <v>8203</v>
      </c>
      <c r="J16" s="21">
        <v>3845</v>
      </c>
      <c r="K16" s="21">
        <v>9925</v>
      </c>
      <c r="L16" s="21">
        <v>11786</v>
      </c>
      <c r="M16" s="21">
        <v>19447</v>
      </c>
      <c r="N16" s="21">
        <v>3288</v>
      </c>
      <c r="O16" s="21">
        <v>4659</v>
      </c>
      <c r="P16" s="21">
        <v>1939</v>
      </c>
      <c r="Q16" s="21">
        <v>6401</v>
      </c>
      <c r="R16" s="21">
        <v>14352</v>
      </c>
      <c r="S16" s="21">
        <v>7168</v>
      </c>
      <c r="T16" s="21">
        <v>4989</v>
      </c>
      <c r="U16" s="32">
        <v>12127</v>
      </c>
      <c r="V16" s="32">
        <v>7668</v>
      </c>
      <c r="W16" s="32">
        <v>7291</v>
      </c>
      <c r="X16" s="32">
        <v>8901</v>
      </c>
      <c r="Y16" s="32">
        <v>2322</v>
      </c>
      <c r="Z16" s="21">
        <v>5559</v>
      </c>
      <c r="AA16" s="21">
        <v>2300</v>
      </c>
      <c r="AB16" s="21">
        <v>5652</v>
      </c>
      <c r="AC16" s="21">
        <v>6199</v>
      </c>
      <c r="AD16" s="21">
        <v>2194</v>
      </c>
      <c r="AE16" s="21">
        <v>7062</v>
      </c>
      <c r="AF16" s="21">
        <v>8817</v>
      </c>
      <c r="AG16" s="32">
        <v>3789</v>
      </c>
      <c r="AH16" s="32">
        <v>6299</v>
      </c>
      <c r="AI16" s="32">
        <v>8016</v>
      </c>
      <c r="AJ16" s="32">
        <v>13346</v>
      </c>
      <c r="AK16" s="32">
        <v>7740</v>
      </c>
      <c r="AL16" s="21">
        <v>2224</v>
      </c>
      <c r="AM16" s="21">
        <v>4616</v>
      </c>
      <c r="AN16" s="21">
        <v>7757</v>
      </c>
      <c r="AO16" s="21">
        <v>5469</v>
      </c>
      <c r="AP16" s="21">
        <v>4448</v>
      </c>
      <c r="AQ16" s="21">
        <v>6456</v>
      </c>
      <c r="AR16" s="21">
        <v>2156</v>
      </c>
      <c r="AS16" s="21">
        <v>3476</v>
      </c>
      <c r="AT16" s="21">
        <v>885</v>
      </c>
      <c r="AU16" s="21">
        <v>1576</v>
      </c>
      <c r="AV16" s="21">
        <v>6896</v>
      </c>
      <c r="AW16" s="21">
        <v>2540</v>
      </c>
      <c r="AX16" s="21">
        <v>2892</v>
      </c>
      <c r="AY16" s="21">
        <v>10248</v>
      </c>
      <c r="AZ16" s="21">
        <v>4101</v>
      </c>
      <c r="BA16" s="21">
        <v>2770</v>
      </c>
      <c r="BB16" s="21">
        <v>5018</v>
      </c>
      <c r="BC16" s="21">
        <v>9105</v>
      </c>
      <c r="BD16" s="21">
        <v>1564</v>
      </c>
      <c r="BE16" s="21">
        <v>4271</v>
      </c>
      <c r="BF16" s="21">
        <v>6486</v>
      </c>
      <c r="BG16" s="21">
        <v>12173</v>
      </c>
      <c r="BH16" s="21">
        <v>9338</v>
      </c>
      <c r="BI16" s="21">
        <v>16814</v>
      </c>
      <c r="BJ16" s="29">
        <v>16225</v>
      </c>
      <c r="BK16" s="29">
        <v>5020</v>
      </c>
      <c r="BL16" s="29">
        <v>688</v>
      </c>
      <c r="BM16" s="29">
        <v>13061</v>
      </c>
      <c r="BN16" s="29">
        <v>6774</v>
      </c>
      <c r="BO16" s="29">
        <v>3693</v>
      </c>
      <c r="BP16" s="29">
        <v>16364</v>
      </c>
      <c r="BQ16" s="29">
        <v>17936</v>
      </c>
      <c r="BR16" s="29">
        <v>7221</v>
      </c>
      <c r="BS16" s="29">
        <v>9595</v>
      </c>
      <c r="BT16" s="29">
        <v>11041</v>
      </c>
      <c r="BU16" s="29">
        <v>9851</v>
      </c>
      <c r="BV16" s="29">
        <v>8274</v>
      </c>
      <c r="BW16" s="29">
        <v>10447</v>
      </c>
      <c r="BX16" s="29">
        <v>14659</v>
      </c>
      <c r="BY16" s="29">
        <v>5748</v>
      </c>
      <c r="BZ16" s="29">
        <v>7146</v>
      </c>
      <c r="CA16" s="29">
        <v>8766</v>
      </c>
      <c r="CB16" s="29">
        <v>12891</v>
      </c>
      <c r="CC16" s="17">
        <v>10783</v>
      </c>
      <c r="CD16" s="17">
        <v>6526</v>
      </c>
      <c r="CE16" s="17">
        <v>6553</v>
      </c>
      <c r="CF16" s="17">
        <v>6536</v>
      </c>
      <c r="CG16" s="17">
        <v>9281</v>
      </c>
      <c r="CH16" s="39">
        <v>7335</v>
      </c>
      <c r="CI16" s="26">
        <v>4173</v>
      </c>
      <c r="CJ16" s="26">
        <v>11880</v>
      </c>
      <c r="CK16" s="26">
        <v>5807</v>
      </c>
      <c r="CL16" s="26">
        <v>2487</v>
      </c>
      <c r="CM16" s="26">
        <v>4560</v>
      </c>
      <c r="CN16" s="26">
        <v>5299</v>
      </c>
      <c r="CO16" s="26">
        <v>5276</v>
      </c>
      <c r="CP16" s="26">
        <v>2396</v>
      </c>
      <c r="CQ16" s="26">
        <v>4936</v>
      </c>
      <c r="CR16" s="26">
        <v>2332</v>
      </c>
      <c r="CS16" s="79">
        <v>5728</v>
      </c>
      <c r="CT16" s="90">
        <v>2480</v>
      </c>
      <c r="CU16" s="26">
        <v>4259</v>
      </c>
      <c r="CV16" s="17">
        <v>6041</v>
      </c>
      <c r="CW16" s="27">
        <v>978</v>
      </c>
      <c r="CX16" s="26">
        <v>5906</v>
      </c>
      <c r="CY16" s="17">
        <v>6333</v>
      </c>
      <c r="CZ16" s="17">
        <v>7500</v>
      </c>
      <c r="DA16" s="17">
        <v>10699</v>
      </c>
      <c r="DB16" s="17">
        <v>1278</v>
      </c>
      <c r="DC16" s="17">
        <v>14281</v>
      </c>
      <c r="DD16" s="17">
        <v>6387</v>
      </c>
      <c r="DE16" s="102">
        <v>3547</v>
      </c>
      <c r="DF16" s="107">
        <v>4642</v>
      </c>
      <c r="DG16" s="26">
        <v>1102</v>
      </c>
      <c r="DH16" s="17">
        <v>1992</v>
      </c>
      <c r="DI16" s="27">
        <v>3520</v>
      </c>
      <c r="DJ16" s="26">
        <v>126</v>
      </c>
      <c r="DK16" s="17">
        <v>24225</v>
      </c>
      <c r="DL16" s="17">
        <v>21936</v>
      </c>
      <c r="DM16" s="17">
        <v>20169</v>
      </c>
      <c r="DN16" s="17">
        <v>20596</v>
      </c>
      <c r="DO16" s="17">
        <v>31139</v>
      </c>
      <c r="DP16" s="17">
        <v>12347</v>
      </c>
      <c r="DQ16" s="102">
        <v>12450</v>
      </c>
      <c r="DR16" s="142">
        <v>9239</v>
      </c>
      <c r="DS16" s="13">
        <v>20243</v>
      </c>
      <c r="DT16" s="13"/>
      <c r="DU16" s="13"/>
      <c r="DV16" s="13"/>
      <c r="DW16" s="13"/>
      <c r="DX16" s="13"/>
      <c r="DY16" s="13"/>
      <c r="DZ16" s="13"/>
      <c r="EA16" s="13"/>
      <c r="EB16" s="136"/>
      <c r="EC16" s="136"/>
      <c r="ED16" s="182">
        <f t="shared" si="0"/>
        <v>609.20000000000016</v>
      </c>
      <c r="EE16" s="182">
        <f t="shared" si="1"/>
        <v>0</v>
      </c>
      <c r="EF16" s="182">
        <f t="shared" si="2"/>
        <v>0</v>
      </c>
      <c r="EG16" s="172">
        <v>64.2</v>
      </c>
      <c r="EH16" s="181">
        <v>52.6</v>
      </c>
      <c r="EI16" s="183">
        <v>51.3</v>
      </c>
      <c r="EJ16" s="181">
        <v>45.9</v>
      </c>
      <c r="EK16" s="192">
        <v>57.4</v>
      </c>
      <c r="EL16" s="192">
        <v>57.6</v>
      </c>
      <c r="EM16" s="192">
        <v>31.2</v>
      </c>
      <c r="EN16" s="192">
        <v>71.599999999999994</v>
      </c>
      <c r="EO16" s="192">
        <v>47.5</v>
      </c>
      <c r="EP16" s="192">
        <v>53.2</v>
      </c>
      <c r="EQ16" s="192">
        <v>76.7</v>
      </c>
      <c r="ER16" s="192"/>
      <c r="ES16" s="172"/>
      <c r="ET16" s="181"/>
      <c r="EU16" s="136"/>
      <c r="EV16" s="136"/>
      <c r="EW16" s="181"/>
      <c r="EX16" s="181"/>
      <c r="EY16" s="183"/>
      <c r="EZ16" s="181"/>
      <c r="FA16" s="181"/>
      <c r="FB16" s="181"/>
      <c r="FC16" s="181"/>
      <c r="FD16" s="192"/>
      <c r="FE16" s="172"/>
      <c r="FF16" s="181"/>
      <c r="FG16" s="136"/>
      <c r="FH16" s="136"/>
      <c r="FI16" s="181"/>
      <c r="FJ16" s="181"/>
      <c r="FK16" s="183"/>
      <c r="FL16" s="181"/>
      <c r="FM16" s="181"/>
      <c r="FN16" s="181"/>
      <c r="FO16" s="181"/>
      <c r="FP16" s="192"/>
    </row>
    <row r="17" spans="1:172" ht="12.75" hidden="1" customHeight="1" x14ac:dyDescent="0.3">
      <c r="A17" s="66" t="s">
        <v>27</v>
      </c>
      <c r="B17" s="57">
        <v>7848</v>
      </c>
      <c r="C17" s="21">
        <v>2542</v>
      </c>
      <c r="D17" s="21">
        <v>12569</v>
      </c>
      <c r="E17" s="21">
        <v>5498</v>
      </c>
      <c r="F17" s="21">
        <v>3525</v>
      </c>
      <c r="G17" s="21">
        <v>5256</v>
      </c>
      <c r="H17" s="21">
        <v>1735</v>
      </c>
      <c r="I17" s="21">
        <v>3484</v>
      </c>
      <c r="J17" s="21">
        <v>4472</v>
      </c>
      <c r="K17" s="21">
        <v>17976</v>
      </c>
      <c r="L17" s="21">
        <v>11503</v>
      </c>
      <c r="M17" s="21">
        <v>2926</v>
      </c>
      <c r="N17" s="21">
        <v>9576</v>
      </c>
      <c r="O17" s="21">
        <v>11496</v>
      </c>
      <c r="P17" s="21">
        <v>9971</v>
      </c>
      <c r="Q17" s="21">
        <v>16951</v>
      </c>
      <c r="R17" s="21">
        <v>20760</v>
      </c>
      <c r="S17" s="21">
        <v>7200</v>
      </c>
      <c r="T17" s="21">
        <v>7977</v>
      </c>
      <c r="U17" s="32">
        <v>10485</v>
      </c>
      <c r="V17" s="32">
        <v>9838</v>
      </c>
      <c r="W17" s="32">
        <v>11484</v>
      </c>
      <c r="X17" s="32">
        <v>12828</v>
      </c>
      <c r="Y17" s="32">
        <v>4807</v>
      </c>
      <c r="Z17" s="21">
        <v>10368</v>
      </c>
      <c r="AA17" s="21">
        <v>5128</v>
      </c>
      <c r="AB17" s="21">
        <v>8741</v>
      </c>
      <c r="AC17" s="21">
        <v>7713</v>
      </c>
      <c r="AD17" s="21">
        <v>5397</v>
      </c>
      <c r="AE17" s="21">
        <v>14917</v>
      </c>
      <c r="AF17" s="21">
        <v>17490</v>
      </c>
      <c r="AG17" s="32">
        <v>6626</v>
      </c>
      <c r="AH17" s="32">
        <v>9585</v>
      </c>
      <c r="AI17" s="32">
        <v>10620</v>
      </c>
      <c r="AJ17" s="32">
        <v>22743</v>
      </c>
      <c r="AK17" s="32">
        <v>13251</v>
      </c>
      <c r="AL17" s="21">
        <v>6661</v>
      </c>
      <c r="AM17" s="21">
        <v>11270</v>
      </c>
      <c r="AN17" s="21">
        <v>12074</v>
      </c>
      <c r="AO17" s="21">
        <v>19605</v>
      </c>
      <c r="AP17" s="21">
        <v>16794</v>
      </c>
      <c r="AQ17" s="21">
        <v>16341</v>
      </c>
      <c r="AR17" s="21">
        <v>8197</v>
      </c>
      <c r="AS17" s="21">
        <v>17142</v>
      </c>
      <c r="AT17" s="21">
        <v>16092</v>
      </c>
      <c r="AU17" s="21">
        <v>19417</v>
      </c>
      <c r="AV17" s="21">
        <v>24537</v>
      </c>
      <c r="AW17" s="21">
        <v>13264</v>
      </c>
      <c r="AX17" s="21">
        <v>14469</v>
      </c>
      <c r="AY17" s="21">
        <v>15497</v>
      </c>
      <c r="AZ17" s="21">
        <v>20018</v>
      </c>
      <c r="BA17" s="21">
        <v>13192</v>
      </c>
      <c r="BB17" s="21">
        <v>15491</v>
      </c>
      <c r="BC17" s="21">
        <v>21506</v>
      </c>
      <c r="BD17" s="21">
        <v>25380</v>
      </c>
      <c r="BE17" s="21">
        <v>16478</v>
      </c>
      <c r="BF17" s="21">
        <v>31273</v>
      </c>
      <c r="BG17" s="21">
        <v>11689</v>
      </c>
      <c r="BH17" s="21">
        <v>34744</v>
      </c>
      <c r="BI17" s="21">
        <v>24252</v>
      </c>
      <c r="BJ17" s="29">
        <v>32555</v>
      </c>
      <c r="BK17" s="29">
        <v>14248</v>
      </c>
      <c r="BL17" s="29">
        <v>19327</v>
      </c>
      <c r="BM17" s="29">
        <v>32994</v>
      </c>
      <c r="BN17" s="29">
        <v>32789</v>
      </c>
      <c r="BO17" s="29">
        <v>25308</v>
      </c>
      <c r="BP17" s="29">
        <v>24795</v>
      </c>
      <c r="BQ17" s="29">
        <v>19608</v>
      </c>
      <c r="BR17" s="29">
        <v>46283</v>
      </c>
      <c r="BS17" s="29">
        <v>40766</v>
      </c>
      <c r="BT17" s="29">
        <v>29768</v>
      </c>
      <c r="BU17" s="29">
        <v>15652</v>
      </c>
      <c r="BV17" s="29">
        <v>18123</v>
      </c>
      <c r="BW17" s="29">
        <v>25484</v>
      </c>
      <c r="BX17" s="29">
        <v>42422</v>
      </c>
      <c r="BY17" s="29">
        <v>23743</v>
      </c>
      <c r="BZ17" s="29">
        <v>28137</v>
      </c>
      <c r="CA17" s="29">
        <v>41046</v>
      </c>
      <c r="CB17" s="29">
        <v>48003</v>
      </c>
      <c r="CC17" s="17">
        <v>58525</v>
      </c>
      <c r="CD17" s="17">
        <v>45059</v>
      </c>
      <c r="CE17" s="17">
        <v>50959</v>
      </c>
      <c r="CF17" s="17">
        <v>32047</v>
      </c>
      <c r="CG17" s="17">
        <v>29575</v>
      </c>
      <c r="CH17" s="39">
        <v>30560</v>
      </c>
      <c r="CI17" s="26">
        <v>25483</v>
      </c>
      <c r="CJ17" s="26">
        <v>39691</v>
      </c>
      <c r="CK17" s="26">
        <v>28970</v>
      </c>
      <c r="CL17" s="26">
        <v>18507</v>
      </c>
      <c r="CM17" s="26">
        <v>35495</v>
      </c>
      <c r="CN17" s="26">
        <v>28940</v>
      </c>
      <c r="CO17" s="26">
        <v>51586</v>
      </c>
      <c r="CP17" s="26">
        <v>31423</v>
      </c>
      <c r="CQ17" s="26">
        <v>33190</v>
      </c>
      <c r="CR17" s="26">
        <v>50121</v>
      </c>
      <c r="CS17" s="79">
        <v>42945</v>
      </c>
      <c r="CT17" s="90">
        <v>29565</v>
      </c>
      <c r="CU17" s="26">
        <v>36621</v>
      </c>
      <c r="CV17" s="17">
        <v>31796</v>
      </c>
      <c r="CW17" s="27">
        <v>30696</v>
      </c>
      <c r="CX17" s="26">
        <v>65931</v>
      </c>
      <c r="CY17" s="17">
        <v>48510</v>
      </c>
      <c r="CZ17" s="17">
        <v>64254</v>
      </c>
      <c r="DA17" s="17">
        <v>58955</v>
      </c>
      <c r="DB17" s="17">
        <v>36547</v>
      </c>
      <c r="DC17" s="17">
        <v>38314</v>
      </c>
      <c r="DD17" s="17">
        <v>41149</v>
      </c>
      <c r="DE17" s="102">
        <v>33266</v>
      </c>
      <c r="DF17" s="107">
        <v>23679</v>
      </c>
      <c r="DG17" s="26">
        <v>27274</v>
      </c>
      <c r="DH17" s="17">
        <v>19329</v>
      </c>
      <c r="DI17" s="27">
        <v>19168</v>
      </c>
      <c r="DJ17" s="26">
        <v>12255</v>
      </c>
      <c r="DK17" s="17">
        <v>9102</v>
      </c>
      <c r="DL17" s="17">
        <v>10149</v>
      </c>
      <c r="DM17" s="17">
        <v>5181</v>
      </c>
      <c r="DN17" s="17">
        <v>12886</v>
      </c>
      <c r="DO17" s="17">
        <v>6095</v>
      </c>
      <c r="DP17" s="17">
        <v>6848</v>
      </c>
      <c r="DQ17" s="102">
        <v>3487</v>
      </c>
      <c r="DR17" s="142">
        <v>5518</v>
      </c>
      <c r="DS17" s="13">
        <v>7978</v>
      </c>
      <c r="DT17" s="13"/>
      <c r="DU17" s="13"/>
      <c r="DV17" s="13"/>
      <c r="DW17" s="13"/>
      <c r="DX17" s="13"/>
      <c r="DY17" s="13"/>
      <c r="DZ17" s="13"/>
      <c r="EA17" s="13"/>
      <c r="EB17" s="136"/>
      <c r="EC17" s="136"/>
      <c r="ED17" s="182">
        <f t="shared" si="0"/>
        <v>0</v>
      </c>
      <c r="EE17" s="182">
        <f t="shared" si="1"/>
        <v>0</v>
      </c>
      <c r="EF17" s="182">
        <f t="shared" si="2"/>
        <v>0</v>
      </c>
      <c r="EG17" s="172"/>
      <c r="EH17" s="181"/>
      <c r="EI17" s="183"/>
      <c r="EJ17" s="181"/>
      <c r="EK17" s="192"/>
      <c r="EL17" s="192"/>
      <c r="EM17" s="192"/>
      <c r="EN17" s="192"/>
      <c r="EO17" s="192"/>
      <c r="EP17" s="192"/>
      <c r="EQ17" s="192"/>
      <c r="ER17" s="192"/>
      <c r="ES17" s="172"/>
      <c r="ET17" s="181"/>
      <c r="EU17" s="136"/>
      <c r="EV17" s="136"/>
      <c r="EW17" s="181"/>
      <c r="EX17" s="181"/>
      <c r="EY17" s="183"/>
      <c r="EZ17" s="181"/>
      <c r="FA17" s="181"/>
      <c r="FB17" s="181"/>
      <c r="FC17" s="181"/>
      <c r="FD17" s="192"/>
      <c r="FE17" s="172"/>
      <c r="FF17" s="181"/>
      <c r="FG17" s="136"/>
      <c r="FH17" s="136"/>
      <c r="FI17" s="181"/>
      <c r="FJ17" s="181"/>
      <c r="FK17" s="183"/>
      <c r="FL17" s="181"/>
      <c r="FM17" s="181"/>
      <c r="FN17" s="181"/>
      <c r="FO17" s="181"/>
      <c r="FP17" s="192"/>
    </row>
    <row r="18" spans="1:172" ht="13" x14ac:dyDescent="0.3">
      <c r="A18" s="67" t="s">
        <v>66</v>
      </c>
      <c r="B18" s="58"/>
      <c r="C18" s="45"/>
      <c r="D18" s="45"/>
      <c r="E18" s="45"/>
      <c r="F18" s="45"/>
      <c r="G18" s="45"/>
      <c r="H18" s="45"/>
      <c r="I18" s="45"/>
      <c r="J18" s="45"/>
      <c r="K18" s="45"/>
      <c r="L18" s="45"/>
      <c r="M18" s="45"/>
      <c r="N18" s="45"/>
      <c r="O18" s="45"/>
      <c r="P18" s="45"/>
      <c r="Q18" s="45"/>
      <c r="R18" s="45"/>
      <c r="S18" s="45"/>
      <c r="T18" s="45"/>
      <c r="U18" s="46"/>
      <c r="V18" s="46"/>
      <c r="W18" s="46"/>
      <c r="X18" s="46"/>
      <c r="Y18" s="46"/>
      <c r="Z18" s="45"/>
      <c r="AA18" s="45"/>
      <c r="AB18" s="45"/>
      <c r="AC18" s="45"/>
      <c r="AD18" s="45"/>
      <c r="AE18" s="45"/>
      <c r="AF18" s="45"/>
      <c r="AG18" s="46"/>
      <c r="AH18" s="46"/>
      <c r="AI18" s="46"/>
      <c r="AJ18" s="46"/>
      <c r="AK18" s="46"/>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7"/>
      <c r="BK18" s="47"/>
      <c r="BL18" s="47"/>
      <c r="BM18" s="47"/>
      <c r="BN18" s="47"/>
      <c r="BO18" s="47"/>
      <c r="BP18" s="47"/>
      <c r="BQ18" s="47"/>
      <c r="BR18" s="47"/>
      <c r="BS18" s="47"/>
      <c r="BT18" s="47"/>
      <c r="BU18" s="47"/>
      <c r="BV18" s="47"/>
      <c r="BW18" s="47"/>
      <c r="BX18" s="47"/>
      <c r="BY18" s="47"/>
      <c r="BZ18" s="47"/>
      <c r="CA18" s="47"/>
      <c r="CB18" s="47"/>
      <c r="CC18" s="48"/>
      <c r="CD18" s="48"/>
      <c r="CE18" s="48"/>
      <c r="CF18" s="48"/>
      <c r="CG18" s="48"/>
      <c r="CH18" s="49"/>
      <c r="CI18" s="50"/>
      <c r="CJ18" s="50"/>
      <c r="CK18" s="50"/>
      <c r="CL18" s="50"/>
      <c r="CM18" s="50"/>
      <c r="CN18" s="50"/>
      <c r="CO18" s="50"/>
      <c r="CP18" s="50"/>
      <c r="CQ18" s="50"/>
      <c r="CR18" s="50"/>
      <c r="CS18" s="80"/>
      <c r="CT18" s="91"/>
      <c r="CU18" s="50"/>
      <c r="CV18" s="48"/>
      <c r="CW18" s="51"/>
      <c r="CX18" s="50"/>
      <c r="CY18" s="48"/>
      <c r="CZ18" s="48"/>
      <c r="DA18" s="48"/>
      <c r="DB18" s="48"/>
      <c r="DC18" s="48"/>
      <c r="DD18" s="48"/>
      <c r="DE18" s="115"/>
      <c r="DF18" s="108">
        <f>DF16+DF17</f>
        <v>28321</v>
      </c>
      <c r="DG18" s="50">
        <f t="shared" ref="DG18:DQ18" si="3">DG16+DG17</f>
        <v>28376</v>
      </c>
      <c r="DH18" s="50">
        <f t="shared" si="3"/>
        <v>21321</v>
      </c>
      <c r="DI18" s="50">
        <f t="shared" si="3"/>
        <v>22688</v>
      </c>
      <c r="DJ18" s="50">
        <f t="shared" si="3"/>
        <v>12381</v>
      </c>
      <c r="DK18" s="50">
        <f t="shared" si="3"/>
        <v>33327</v>
      </c>
      <c r="DL18" s="50">
        <f t="shared" si="3"/>
        <v>32085</v>
      </c>
      <c r="DM18" s="50">
        <f t="shared" si="3"/>
        <v>25350</v>
      </c>
      <c r="DN18" s="50">
        <f t="shared" si="3"/>
        <v>33482</v>
      </c>
      <c r="DO18" s="50">
        <f t="shared" si="3"/>
        <v>37234</v>
      </c>
      <c r="DP18" s="50">
        <f t="shared" si="3"/>
        <v>19195</v>
      </c>
      <c r="DQ18" s="99">
        <f t="shared" si="3"/>
        <v>15937</v>
      </c>
      <c r="DR18" s="148">
        <v>32.6</v>
      </c>
      <c r="DS18" s="149">
        <v>43.8</v>
      </c>
      <c r="DT18" s="149">
        <v>39</v>
      </c>
      <c r="DU18" s="149">
        <v>32.700000000000003</v>
      </c>
      <c r="DV18" s="149">
        <v>43.3</v>
      </c>
      <c r="DW18" s="149">
        <v>70.3</v>
      </c>
      <c r="DX18" s="149">
        <v>54.6</v>
      </c>
      <c r="DY18" s="149">
        <v>43.4</v>
      </c>
      <c r="DZ18" s="149">
        <v>48.8</v>
      </c>
      <c r="EA18" s="149">
        <v>45.6</v>
      </c>
      <c r="EB18" s="150">
        <v>45.5</v>
      </c>
      <c r="EC18" s="150">
        <v>60.7</v>
      </c>
      <c r="ED18" s="184">
        <f t="shared" si="0"/>
        <v>665.4000000000002</v>
      </c>
      <c r="EE18" s="184">
        <f t="shared" si="1"/>
        <v>673.40000000000009</v>
      </c>
      <c r="EF18" s="184">
        <f t="shared" si="2"/>
        <v>655.69999999999993</v>
      </c>
      <c r="EG18" s="173">
        <v>64.2</v>
      </c>
      <c r="EH18" s="149">
        <v>52.6</v>
      </c>
      <c r="EI18" s="184">
        <v>51.3</v>
      </c>
      <c r="EJ18" s="149">
        <v>45.9</v>
      </c>
      <c r="EK18" s="193">
        <v>57.4</v>
      </c>
      <c r="EL18" s="193">
        <v>57.6</v>
      </c>
      <c r="EM18" s="193">
        <v>31.2</v>
      </c>
      <c r="EN18" s="193">
        <v>71.599999999999994</v>
      </c>
      <c r="EO18" s="193">
        <v>47.5</v>
      </c>
      <c r="EP18" s="193">
        <v>53.2</v>
      </c>
      <c r="EQ18" s="193">
        <v>76.7</v>
      </c>
      <c r="ER18" s="193">
        <v>56.2</v>
      </c>
      <c r="ES18" s="173">
        <v>59.3</v>
      </c>
      <c r="ET18" s="149">
        <v>59.6</v>
      </c>
      <c r="EU18" s="150">
        <v>57</v>
      </c>
      <c r="EV18" s="150">
        <v>58.6</v>
      </c>
      <c r="EW18" s="149">
        <v>46</v>
      </c>
      <c r="EX18" s="149">
        <v>74.599999999999994</v>
      </c>
      <c r="EY18" s="184">
        <v>46.3</v>
      </c>
      <c r="EZ18" s="149">
        <v>55.8</v>
      </c>
      <c r="FA18" s="149">
        <v>50.7</v>
      </c>
      <c r="FB18" s="149">
        <v>35.4</v>
      </c>
      <c r="FC18" s="149">
        <v>80.5</v>
      </c>
      <c r="FD18" s="193">
        <v>49.6</v>
      </c>
      <c r="FE18" s="173">
        <v>63.6</v>
      </c>
      <c r="FF18" s="149">
        <v>40.1</v>
      </c>
      <c r="FG18" s="150">
        <v>36.200000000000003</v>
      </c>
      <c r="FH18" s="150">
        <v>65.5</v>
      </c>
      <c r="FI18" s="149">
        <v>46.4</v>
      </c>
      <c r="FJ18" s="149">
        <v>42.4</v>
      </c>
      <c r="FK18" s="184">
        <v>71.3</v>
      </c>
      <c r="FL18" s="149">
        <v>53.1</v>
      </c>
      <c r="FM18" s="149">
        <v>54.9</v>
      </c>
      <c r="FN18" s="149">
        <v>64.099999999999994</v>
      </c>
      <c r="FO18" s="149">
        <v>49.8</v>
      </c>
      <c r="FP18" s="193">
        <v>68.3</v>
      </c>
    </row>
    <row r="19" spans="1:172" ht="13" x14ac:dyDescent="0.3">
      <c r="A19" s="66"/>
      <c r="B19" s="57"/>
      <c r="C19" s="21"/>
      <c r="D19" s="21"/>
      <c r="E19" s="21"/>
      <c r="F19" s="21"/>
      <c r="G19" s="21"/>
      <c r="H19" s="21"/>
      <c r="I19" s="21"/>
      <c r="J19" s="21"/>
      <c r="K19" s="21"/>
      <c r="L19" s="21"/>
      <c r="M19" s="21"/>
      <c r="N19" s="21"/>
      <c r="O19" s="21"/>
      <c r="P19" s="21"/>
      <c r="Q19" s="21"/>
      <c r="R19" s="21"/>
      <c r="S19" s="21"/>
      <c r="T19" s="21"/>
      <c r="U19" s="32"/>
      <c r="V19" s="32"/>
      <c r="W19" s="32"/>
      <c r="X19" s="32"/>
      <c r="Y19" s="32"/>
      <c r="Z19" s="21"/>
      <c r="AA19" s="21"/>
      <c r="AB19" s="21"/>
      <c r="AC19" s="21"/>
      <c r="AD19" s="21"/>
      <c r="AE19" s="21"/>
      <c r="AF19" s="21"/>
      <c r="AG19" s="32"/>
      <c r="AH19" s="32"/>
      <c r="AI19" s="32"/>
      <c r="AJ19" s="32"/>
      <c r="AK19" s="32"/>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9"/>
      <c r="BK19" s="29"/>
      <c r="BL19" s="29"/>
      <c r="BM19" s="29"/>
      <c r="BN19" s="29"/>
      <c r="BO19" s="29"/>
      <c r="BP19" s="29"/>
      <c r="BQ19" s="29"/>
      <c r="BR19" s="29"/>
      <c r="BS19" s="29"/>
      <c r="BT19" s="29"/>
      <c r="BU19" s="29"/>
      <c r="BV19" s="29"/>
      <c r="BW19" s="29"/>
      <c r="BX19" s="29"/>
      <c r="BY19" s="29"/>
      <c r="BZ19" s="29"/>
      <c r="CA19" s="28"/>
      <c r="CB19" s="28"/>
      <c r="CC19" s="17"/>
      <c r="CD19" s="17"/>
      <c r="CE19" s="17"/>
      <c r="CF19" s="17"/>
      <c r="CG19" s="17"/>
      <c r="CH19" s="39"/>
      <c r="CI19" s="26"/>
      <c r="CJ19" s="26"/>
      <c r="CK19" s="26"/>
      <c r="CL19" s="26"/>
      <c r="CM19" s="26"/>
      <c r="CN19" s="26"/>
      <c r="CO19" s="26"/>
      <c r="CP19" s="26"/>
      <c r="CQ19" s="26"/>
      <c r="CR19" s="26"/>
      <c r="CS19" s="79"/>
      <c r="CT19" s="90"/>
      <c r="CU19" s="17"/>
      <c r="CV19" s="17"/>
      <c r="CW19" s="27"/>
      <c r="CX19" s="26"/>
      <c r="CY19" s="17"/>
      <c r="CZ19" s="17"/>
      <c r="DA19" s="17"/>
      <c r="DB19" s="17"/>
      <c r="DC19" s="17"/>
      <c r="DD19" s="17"/>
      <c r="DE19" s="102"/>
      <c r="DF19" s="107"/>
      <c r="DG19" s="26"/>
      <c r="DH19" s="17"/>
      <c r="DI19" s="27"/>
      <c r="DJ19" s="26"/>
      <c r="DK19" s="17"/>
      <c r="DL19" s="17"/>
      <c r="DM19" s="17"/>
      <c r="DN19" s="17"/>
      <c r="DO19" s="17"/>
      <c r="DP19" s="17"/>
      <c r="DQ19" s="102"/>
      <c r="DR19" s="142"/>
      <c r="DS19" s="13"/>
      <c r="DT19" s="13"/>
      <c r="DU19" s="13"/>
      <c r="DV19" s="13"/>
      <c r="DW19" s="13"/>
      <c r="DX19" s="13"/>
      <c r="DY19" s="13"/>
      <c r="DZ19" s="13"/>
      <c r="EA19" s="13"/>
      <c r="EB19" s="136"/>
      <c r="EC19" s="136"/>
      <c r="ED19" s="229"/>
      <c r="EE19" s="229"/>
      <c r="EF19" s="229"/>
      <c r="EG19" s="5"/>
      <c r="EH19" s="9"/>
      <c r="EJ19" s="9"/>
      <c r="EK19" s="10"/>
      <c r="EL19" s="10"/>
      <c r="EM19" s="10"/>
      <c r="EN19" s="10"/>
      <c r="EO19" s="10"/>
      <c r="EP19" s="10"/>
      <c r="EQ19" s="10"/>
      <c r="ER19" s="10"/>
      <c r="ES19" s="5"/>
      <c r="ET19" s="9"/>
      <c r="EU19" s="8"/>
      <c r="EV19" s="8"/>
      <c r="EW19" s="9"/>
      <c r="EX19" s="9"/>
      <c r="EZ19" s="9"/>
      <c r="FA19" s="9"/>
      <c r="FB19" s="9"/>
      <c r="FC19" s="9"/>
      <c r="FD19" s="10"/>
      <c r="FE19" s="5"/>
      <c r="FF19" s="9"/>
      <c r="FG19" s="8"/>
      <c r="FH19" s="8"/>
      <c r="FI19" s="9"/>
      <c r="FJ19" s="9"/>
      <c r="FL19" s="9"/>
      <c r="FM19" s="9"/>
      <c r="FN19" s="9"/>
      <c r="FO19" s="9"/>
      <c r="FP19" s="10"/>
    </row>
    <row r="20" spans="1:172" ht="13" x14ac:dyDescent="0.3">
      <c r="A20" s="65" t="s">
        <v>28</v>
      </c>
      <c r="B20" s="56">
        <v>1343</v>
      </c>
      <c r="C20" s="13">
        <v>1056</v>
      </c>
      <c r="D20" s="13">
        <v>756</v>
      </c>
      <c r="E20" s="13">
        <v>1191</v>
      </c>
      <c r="F20" s="13">
        <v>1717</v>
      </c>
      <c r="G20" s="13">
        <v>805</v>
      </c>
      <c r="H20" s="13">
        <v>465</v>
      </c>
      <c r="I20" s="13">
        <v>620</v>
      </c>
      <c r="J20" s="13">
        <v>3154</v>
      </c>
      <c r="K20" s="13">
        <v>1092</v>
      </c>
      <c r="L20" s="13">
        <v>765</v>
      </c>
      <c r="M20" s="13">
        <v>929</v>
      </c>
      <c r="N20" s="13">
        <v>2047</v>
      </c>
      <c r="O20" s="13">
        <v>801</v>
      </c>
      <c r="P20" s="13">
        <v>482</v>
      </c>
      <c r="Q20" s="13">
        <v>383</v>
      </c>
      <c r="R20" s="13">
        <v>1268</v>
      </c>
      <c r="S20" s="13">
        <v>3006</v>
      </c>
      <c r="T20" s="13">
        <v>477</v>
      </c>
      <c r="U20" s="31">
        <v>791</v>
      </c>
      <c r="V20" s="31">
        <v>1232</v>
      </c>
      <c r="W20" s="31">
        <v>2271</v>
      </c>
      <c r="X20" s="31">
        <v>2816</v>
      </c>
      <c r="Y20" s="31">
        <v>572</v>
      </c>
      <c r="Z20" s="13">
        <v>1395</v>
      </c>
      <c r="AA20" s="13">
        <v>342</v>
      </c>
      <c r="AB20" s="13">
        <v>1198</v>
      </c>
      <c r="AC20" s="13">
        <v>571</v>
      </c>
      <c r="AD20" s="13">
        <v>1415</v>
      </c>
      <c r="AE20" s="13">
        <v>2372</v>
      </c>
      <c r="AF20" s="13">
        <v>1489</v>
      </c>
      <c r="AG20" s="31">
        <v>541</v>
      </c>
      <c r="AH20" s="31">
        <v>1532</v>
      </c>
      <c r="AI20" s="31">
        <v>1709</v>
      </c>
      <c r="AJ20" s="31">
        <v>1851</v>
      </c>
      <c r="AK20" s="31">
        <v>992</v>
      </c>
      <c r="AL20" s="13">
        <v>2501</v>
      </c>
      <c r="AM20" s="13">
        <v>1493</v>
      </c>
      <c r="AN20" s="13">
        <v>515</v>
      </c>
      <c r="AO20" s="13">
        <v>3050</v>
      </c>
      <c r="AP20" s="13">
        <v>447</v>
      </c>
      <c r="AQ20" s="13">
        <v>1548</v>
      </c>
      <c r="AR20" s="13">
        <v>1411</v>
      </c>
      <c r="AS20" s="13">
        <v>1445</v>
      </c>
      <c r="AT20" s="13">
        <v>2066</v>
      </c>
      <c r="AU20" s="13">
        <v>1865</v>
      </c>
      <c r="AV20" s="13">
        <v>1501</v>
      </c>
      <c r="AW20" s="13">
        <v>3042</v>
      </c>
      <c r="AX20" s="13">
        <v>652</v>
      </c>
      <c r="AY20" s="13">
        <v>1284</v>
      </c>
      <c r="AZ20" s="13">
        <v>341</v>
      </c>
      <c r="BA20" s="13">
        <v>1404</v>
      </c>
      <c r="BB20" s="13">
        <v>1137</v>
      </c>
      <c r="BC20" s="13">
        <v>1177</v>
      </c>
      <c r="BD20" s="13">
        <v>2266</v>
      </c>
      <c r="BE20" s="13">
        <v>2024</v>
      </c>
      <c r="BF20" s="13">
        <v>969</v>
      </c>
      <c r="BG20" s="13">
        <v>1244</v>
      </c>
      <c r="BH20" s="13">
        <v>2457</v>
      </c>
      <c r="BI20" s="13">
        <v>834</v>
      </c>
      <c r="BJ20" s="28">
        <v>3280</v>
      </c>
      <c r="BK20" s="28">
        <v>1287</v>
      </c>
      <c r="BL20" s="28">
        <v>768</v>
      </c>
      <c r="BM20" s="28">
        <v>391</v>
      </c>
      <c r="BN20" s="28">
        <v>1333</v>
      </c>
      <c r="BO20" s="28">
        <v>2052</v>
      </c>
      <c r="BP20" s="28">
        <v>1451</v>
      </c>
      <c r="BQ20" s="28">
        <v>817</v>
      </c>
      <c r="BR20" s="28">
        <v>2095</v>
      </c>
      <c r="BS20" s="28">
        <v>1131</v>
      </c>
      <c r="BT20" s="28">
        <v>2157</v>
      </c>
      <c r="BU20" s="28">
        <v>1366</v>
      </c>
      <c r="BV20" s="28">
        <v>582</v>
      </c>
      <c r="BW20" s="28">
        <v>622</v>
      </c>
      <c r="BX20" s="28">
        <v>916</v>
      </c>
      <c r="BY20" s="28">
        <v>3422</v>
      </c>
      <c r="BZ20" s="28">
        <v>624</v>
      </c>
      <c r="CA20" s="28">
        <v>1294</v>
      </c>
      <c r="CB20" s="28">
        <v>3385</v>
      </c>
      <c r="CC20" s="20">
        <v>1337</v>
      </c>
      <c r="CD20" s="20">
        <v>1143</v>
      </c>
      <c r="CE20" s="20">
        <v>2447</v>
      </c>
      <c r="CF20" s="20">
        <v>879</v>
      </c>
      <c r="CG20" s="20">
        <v>784</v>
      </c>
      <c r="CH20" s="38">
        <v>3534</v>
      </c>
      <c r="CI20" s="24">
        <v>764</v>
      </c>
      <c r="CJ20" s="24">
        <v>1142</v>
      </c>
      <c r="CK20" s="24">
        <v>1723</v>
      </c>
      <c r="CL20" s="24">
        <v>1987</v>
      </c>
      <c r="CM20" s="24">
        <v>1120</v>
      </c>
      <c r="CN20" s="24">
        <v>3613</v>
      </c>
      <c r="CO20" s="24">
        <v>1574</v>
      </c>
      <c r="CP20" s="24">
        <v>1621</v>
      </c>
      <c r="CQ20" s="24">
        <v>5889</v>
      </c>
      <c r="CR20" s="24">
        <v>715</v>
      </c>
      <c r="CS20" s="78">
        <v>1152</v>
      </c>
      <c r="CT20" s="89">
        <v>1333</v>
      </c>
      <c r="CU20" s="24">
        <v>4783</v>
      </c>
      <c r="CV20" s="20">
        <v>1027</v>
      </c>
      <c r="CW20" s="25">
        <v>1024</v>
      </c>
      <c r="CX20" s="24">
        <v>5966</v>
      </c>
      <c r="CY20" s="20">
        <v>981</v>
      </c>
      <c r="CZ20" s="20">
        <v>2238</v>
      </c>
      <c r="DA20" s="20">
        <v>4764</v>
      </c>
      <c r="DB20" s="20">
        <v>3170</v>
      </c>
      <c r="DC20" s="20">
        <v>4084</v>
      </c>
      <c r="DD20" s="20">
        <v>2828</v>
      </c>
      <c r="DE20" s="101">
        <v>4765</v>
      </c>
      <c r="DF20" s="106">
        <v>1411</v>
      </c>
      <c r="DG20" s="24">
        <v>1542</v>
      </c>
      <c r="DH20" s="20">
        <v>1370</v>
      </c>
      <c r="DI20" s="25">
        <v>1989</v>
      </c>
      <c r="DJ20" s="24">
        <v>2482</v>
      </c>
      <c r="DK20" s="20">
        <v>2218</v>
      </c>
      <c r="DL20" s="20">
        <v>2603</v>
      </c>
      <c r="DM20" s="20">
        <v>3451</v>
      </c>
      <c r="DN20" s="20">
        <v>3179</v>
      </c>
      <c r="DO20" s="20">
        <v>3924</v>
      </c>
      <c r="DP20" s="20">
        <v>3701</v>
      </c>
      <c r="DQ20" s="101">
        <v>1215</v>
      </c>
      <c r="DR20" s="145">
        <v>1.6</v>
      </c>
      <c r="DS20" s="146">
        <v>1.9</v>
      </c>
      <c r="DT20" s="146">
        <v>2.4</v>
      </c>
      <c r="DU20" s="146">
        <v>2.1</v>
      </c>
      <c r="DV20" s="146">
        <v>2.5</v>
      </c>
      <c r="DW20" s="146">
        <v>1</v>
      </c>
      <c r="DX20" s="146">
        <v>3.7</v>
      </c>
      <c r="DY20" s="146">
        <v>2.7</v>
      </c>
      <c r="DZ20" s="146">
        <v>4</v>
      </c>
      <c r="EA20" s="146">
        <v>2.4</v>
      </c>
      <c r="EB20" s="147">
        <v>3</v>
      </c>
      <c r="EC20" s="147">
        <v>2.5</v>
      </c>
      <c r="ED20" s="182">
        <f t="shared" si="0"/>
        <v>47.300000000000004</v>
      </c>
      <c r="EE20" s="182">
        <f t="shared" si="1"/>
        <v>48.3</v>
      </c>
      <c r="EF20" s="182">
        <f t="shared" si="2"/>
        <v>43.9</v>
      </c>
      <c r="EG20" s="171">
        <v>2</v>
      </c>
      <c r="EH20" s="146">
        <v>2.5</v>
      </c>
      <c r="EI20" s="182">
        <v>3.5</v>
      </c>
      <c r="EJ20" s="146">
        <v>3.8</v>
      </c>
      <c r="EK20" s="191">
        <v>3.6</v>
      </c>
      <c r="EL20" s="191">
        <v>1.9</v>
      </c>
      <c r="EM20" s="191">
        <v>3.2</v>
      </c>
      <c r="EN20" s="191">
        <v>4.0999999999999996</v>
      </c>
      <c r="EO20" s="191">
        <v>5.4</v>
      </c>
      <c r="EP20" s="191">
        <v>6.1</v>
      </c>
      <c r="EQ20" s="191">
        <v>6.5</v>
      </c>
      <c r="ER20" s="191">
        <v>4.7</v>
      </c>
      <c r="ES20" s="171">
        <v>3.2</v>
      </c>
      <c r="ET20" s="146">
        <v>2</v>
      </c>
      <c r="EU20" s="147">
        <v>3.3</v>
      </c>
      <c r="EV20" s="147">
        <v>2</v>
      </c>
      <c r="EW20" s="146">
        <v>3.6</v>
      </c>
      <c r="EX20" s="146">
        <v>4.2</v>
      </c>
      <c r="EY20" s="182">
        <v>3.9</v>
      </c>
      <c r="EZ20" s="146">
        <v>3.8</v>
      </c>
      <c r="FA20" s="146">
        <v>6</v>
      </c>
      <c r="FB20" s="146">
        <v>5.3</v>
      </c>
      <c r="FC20" s="146">
        <v>6.4</v>
      </c>
      <c r="FD20" s="191">
        <v>4.5999999999999996</v>
      </c>
      <c r="FE20" s="171">
        <v>3.8</v>
      </c>
      <c r="FF20" s="146">
        <v>4.5</v>
      </c>
      <c r="FG20" s="147">
        <v>2.4</v>
      </c>
      <c r="FH20" s="147">
        <v>2.9</v>
      </c>
      <c r="FI20" s="146">
        <v>4</v>
      </c>
      <c r="FJ20" s="146">
        <v>3.3</v>
      </c>
      <c r="FK20" s="182">
        <v>2.7</v>
      </c>
      <c r="FL20" s="146">
        <v>4.0999999999999996</v>
      </c>
      <c r="FM20" s="146">
        <v>4.2</v>
      </c>
      <c r="FN20" s="146">
        <v>4.9000000000000004</v>
      </c>
      <c r="FO20" s="146">
        <v>4.3</v>
      </c>
      <c r="FP20" s="191">
        <v>2.8</v>
      </c>
    </row>
    <row r="21" spans="1:172" ht="13" x14ac:dyDescent="0.3">
      <c r="A21" s="66"/>
      <c r="B21" s="57"/>
      <c r="C21" s="21"/>
      <c r="D21" s="21"/>
      <c r="E21" s="21"/>
      <c r="F21" s="21"/>
      <c r="G21" s="21"/>
      <c r="H21" s="21"/>
      <c r="I21" s="21"/>
      <c r="J21" s="21"/>
      <c r="K21" s="21"/>
      <c r="L21" s="21"/>
      <c r="M21" s="21"/>
      <c r="N21" s="21"/>
      <c r="O21" s="21"/>
      <c r="P21" s="21"/>
      <c r="Q21" s="21"/>
      <c r="R21" s="21"/>
      <c r="S21" s="21"/>
      <c r="T21" s="21"/>
      <c r="U21" s="32"/>
      <c r="V21" s="32"/>
      <c r="W21" s="32"/>
      <c r="X21" s="32"/>
      <c r="Y21" s="32"/>
      <c r="Z21" s="21"/>
      <c r="AA21" s="21"/>
      <c r="AB21" s="21"/>
      <c r="AC21" s="21"/>
      <c r="AD21" s="21"/>
      <c r="AE21" s="21"/>
      <c r="AF21" s="21"/>
      <c r="AG21" s="32"/>
      <c r="AH21" s="32"/>
      <c r="AI21" s="32"/>
      <c r="AJ21" s="32"/>
      <c r="AK21" s="32"/>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9"/>
      <c r="BK21" s="29"/>
      <c r="BL21" s="29"/>
      <c r="BM21" s="29"/>
      <c r="BN21" s="29"/>
      <c r="BO21" s="29"/>
      <c r="BP21" s="29"/>
      <c r="BQ21" s="29"/>
      <c r="BR21" s="29"/>
      <c r="BS21" s="29"/>
      <c r="BT21" s="29"/>
      <c r="BU21" s="29"/>
      <c r="BV21" s="29"/>
      <c r="BW21" s="29"/>
      <c r="BX21" s="29"/>
      <c r="BY21" s="29"/>
      <c r="BZ21" s="29"/>
      <c r="CA21" s="28"/>
      <c r="CB21" s="28"/>
      <c r="CC21" s="17"/>
      <c r="CD21" s="17"/>
      <c r="CE21" s="17"/>
      <c r="CF21" s="17"/>
      <c r="CG21" s="17"/>
      <c r="CH21" s="39"/>
      <c r="CI21" s="26"/>
      <c r="CJ21" s="26"/>
      <c r="CK21" s="26"/>
      <c r="CL21" s="26"/>
      <c r="CM21" s="26"/>
      <c r="CN21" s="26"/>
      <c r="CO21" s="26"/>
      <c r="CP21" s="26"/>
      <c r="CQ21" s="26"/>
      <c r="CR21" s="26"/>
      <c r="CS21" s="79"/>
      <c r="CT21" s="90"/>
      <c r="CU21" s="17"/>
      <c r="CV21" s="17"/>
      <c r="CW21" s="27"/>
      <c r="CX21" s="26"/>
      <c r="CY21" s="17"/>
      <c r="CZ21" s="17"/>
      <c r="DA21" s="17"/>
      <c r="DB21" s="17"/>
      <c r="DC21" s="17"/>
      <c r="DD21" s="17"/>
      <c r="DE21" s="102"/>
      <c r="DF21" s="107"/>
      <c r="DG21" s="26"/>
      <c r="DH21" s="17"/>
      <c r="DI21" s="27"/>
      <c r="DJ21" s="26"/>
      <c r="DK21" s="17"/>
      <c r="DL21" s="17"/>
      <c r="DM21" s="17"/>
      <c r="DN21" s="17"/>
      <c r="DO21" s="17"/>
      <c r="DP21" s="17"/>
      <c r="DQ21" s="102"/>
      <c r="DR21" s="142"/>
      <c r="DS21" s="13"/>
      <c r="DT21" s="13"/>
      <c r="DU21" s="13"/>
      <c r="DV21" s="13"/>
      <c r="DW21" s="13"/>
      <c r="DX21" s="13"/>
      <c r="DY21" s="13"/>
      <c r="DZ21" s="13"/>
      <c r="EA21" s="13"/>
      <c r="EB21" s="136"/>
      <c r="EC21" s="136"/>
      <c r="ED21" s="229"/>
      <c r="EE21" s="229"/>
      <c r="EF21" s="229"/>
      <c r="EG21" s="5"/>
      <c r="EH21" s="9"/>
      <c r="EJ21" s="9"/>
      <c r="EK21" s="10"/>
      <c r="EL21" s="10"/>
      <c r="EM21" s="10"/>
      <c r="EN21" s="10"/>
      <c r="EO21" s="10"/>
      <c r="EP21" s="10"/>
      <c r="EQ21" s="10"/>
      <c r="ER21" s="10"/>
      <c r="ES21" s="5"/>
      <c r="ET21" s="9"/>
      <c r="EU21" s="8"/>
      <c r="EV21" s="8"/>
      <c r="EW21" s="9"/>
      <c r="EX21" s="9"/>
      <c r="EZ21" s="9"/>
      <c r="FA21" s="9"/>
      <c r="FB21" s="9"/>
      <c r="FC21" s="9"/>
      <c r="FD21" s="10"/>
      <c r="FE21" s="5"/>
      <c r="FF21" s="9"/>
      <c r="FG21" s="8"/>
      <c r="FH21" s="8"/>
      <c r="FI21" s="9"/>
      <c r="FJ21" s="9"/>
      <c r="FL21" s="9"/>
      <c r="FM21" s="9"/>
      <c r="FN21" s="9"/>
      <c r="FO21" s="9"/>
      <c r="FP21" s="10"/>
    </row>
    <row r="22" spans="1:172" ht="13" x14ac:dyDescent="0.3">
      <c r="A22" s="65" t="s">
        <v>2</v>
      </c>
      <c r="B22" s="56">
        <v>11042</v>
      </c>
      <c r="C22" s="13">
        <v>9409</v>
      </c>
      <c r="D22" s="13">
        <v>11680</v>
      </c>
      <c r="E22" s="13">
        <v>9761</v>
      </c>
      <c r="F22" s="13">
        <v>12528</v>
      </c>
      <c r="G22" s="13">
        <v>7147</v>
      </c>
      <c r="H22" s="13">
        <v>8035</v>
      </c>
      <c r="I22" s="13">
        <v>9686</v>
      </c>
      <c r="J22" s="13">
        <v>7461</v>
      </c>
      <c r="K22" s="13">
        <v>10295</v>
      </c>
      <c r="L22" s="13">
        <v>11575</v>
      </c>
      <c r="M22" s="13">
        <v>9106</v>
      </c>
      <c r="N22" s="13">
        <v>9851</v>
      </c>
      <c r="O22" s="13">
        <v>11039</v>
      </c>
      <c r="P22" s="13">
        <v>12325</v>
      </c>
      <c r="Q22" s="13">
        <v>11016</v>
      </c>
      <c r="R22" s="13">
        <v>15157</v>
      </c>
      <c r="S22" s="13">
        <v>12821</v>
      </c>
      <c r="T22" s="13">
        <v>12289</v>
      </c>
      <c r="U22" s="31">
        <v>11465</v>
      </c>
      <c r="V22" s="31">
        <v>11039</v>
      </c>
      <c r="W22" s="31">
        <v>12574</v>
      </c>
      <c r="X22" s="31">
        <v>13244</v>
      </c>
      <c r="Y22" s="31">
        <v>12003</v>
      </c>
      <c r="Z22" s="13">
        <v>8501</v>
      </c>
      <c r="AA22" s="13">
        <v>13282</v>
      </c>
      <c r="AB22" s="13">
        <v>13691</v>
      </c>
      <c r="AC22" s="13">
        <v>11883</v>
      </c>
      <c r="AD22" s="13">
        <v>3433</v>
      </c>
      <c r="AE22" s="13">
        <v>12894</v>
      </c>
      <c r="AF22" s="13">
        <v>13139</v>
      </c>
      <c r="AG22" s="31">
        <v>13015</v>
      </c>
      <c r="AH22" s="31">
        <v>13682</v>
      </c>
      <c r="AI22" s="31">
        <v>14484</v>
      </c>
      <c r="AJ22" s="31">
        <v>13449</v>
      </c>
      <c r="AK22" s="31">
        <v>16075</v>
      </c>
      <c r="AL22" s="13">
        <v>13668</v>
      </c>
      <c r="AM22" s="13">
        <v>12920</v>
      </c>
      <c r="AN22" s="13">
        <v>15515</v>
      </c>
      <c r="AO22" s="13">
        <v>13548</v>
      </c>
      <c r="AP22" s="13">
        <v>14112</v>
      </c>
      <c r="AQ22" s="13">
        <v>12807</v>
      </c>
      <c r="AR22" s="13">
        <v>13100</v>
      </c>
      <c r="AS22" s="13">
        <v>16186</v>
      </c>
      <c r="AT22" s="13">
        <v>11917</v>
      </c>
      <c r="AU22" s="13">
        <v>12580</v>
      </c>
      <c r="AV22" s="13">
        <v>12045</v>
      </c>
      <c r="AW22" s="13">
        <v>14369</v>
      </c>
      <c r="AX22" s="13">
        <v>11289</v>
      </c>
      <c r="AY22" s="13">
        <v>12535</v>
      </c>
      <c r="AZ22" s="13">
        <v>16569</v>
      </c>
      <c r="BA22" s="13">
        <v>12930</v>
      </c>
      <c r="BB22" s="13">
        <v>15568</v>
      </c>
      <c r="BC22" s="13">
        <v>26183</v>
      </c>
      <c r="BD22" s="13">
        <v>13820</v>
      </c>
      <c r="BE22" s="13">
        <v>15829</v>
      </c>
      <c r="BF22" s="13">
        <v>16191</v>
      </c>
      <c r="BG22" s="13">
        <v>20039</v>
      </c>
      <c r="BH22" s="13">
        <v>17261</v>
      </c>
      <c r="BI22" s="13">
        <v>18253</v>
      </c>
      <c r="BJ22" s="28">
        <v>15962</v>
      </c>
      <c r="BK22" s="28">
        <v>15635</v>
      </c>
      <c r="BL22" s="28">
        <v>15437</v>
      </c>
      <c r="BM22" s="28">
        <v>16350</v>
      </c>
      <c r="BN22" s="28">
        <v>15699</v>
      </c>
      <c r="BO22" s="28">
        <v>17466</v>
      </c>
      <c r="BP22" s="28">
        <v>18317</v>
      </c>
      <c r="BQ22" s="28">
        <v>18536</v>
      </c>
      <c r="BR22" s="28">
        <v>15826</v>
      </c>
      <c r="BS22" s="33">
        <v>22138</v>
      </c>
      <c r="BT22" s="28">
        <v>19176</v>
      </c>
      <c r="BU22" s="28">
        <v>15627</v>
      </c>
      <c r="BV22" s="28">
        <v>16983</v>
      </c>
      <c r="BW22" s="28">
        <v>17456</v>
      </c>
      <c r="BX22" s="28">
        <v>17326</v>
      </c>
      <c r="BY22" s="28">
        <v>22507</v>
      </c>
      <c r="BZ22" s="28">
        <v>19383</v>
      </c>
      <c r="CA22" s="28">
        <v>15925</v>
      </c>
      <c r="CB22" s="28">
        <v>18172</v>
      </c>
      <c r="CC22" s="20">
        <v>19858</v>
      </c>
      <c r="CD22" s="20">
        <v>20944</v>
      </c>
      <c r="CE22" s="20">
        <v>19124</v>
      </c>
      <c r="CF22" s="20">
        <v>21448</v>
      </c>
      <c r="CG22" s="20">
        <v>14978</v>
      </c>
      <c r="CH22" s="38">
        <v>18637</v>
      </c>
      <c r="CI22" s="24">
        <v>15064</v>
      </c>
      <c r="CJ22" s="24">
        <v>15112</v>
      </c>
      <c r="CK22" s="24">
        <v>13843</v>
      </c>
      <c r="CL22" s="24">
        <v>16576</v>
      </c>
      <c r="CM22" s="24">
        <v>16987</v>
      </c>
      <c r="CN22" s="24">
        <v>19597</v>
      </c>
      <c r="CO22" s="24">
        <v>17833</v>
      </c>
      <c r="CP22" s="24">
        <v>18352</v>
      </c>
      <c r="CQ22" s="24">
        <v>27280</v>
      </c>
      <c r="CR22" s="24">
        <v>19957</v>
      </c>
      <c r="CS22" s="78">
        <v>19295</v>
      </c>
      <c r="CT22" s="89">
        <v>14668</v>
      </c>
      <c r="CU22" s="24">
        <v>17539</v>
      </c>
      <c r="CV22" s="20">
        <v>19542</v>
      </c>
      <c r="CW22" s="25">
        <v>20015</v>
      </c>
      <c r="CX22" s="24">
        <v>17784</v>
      </c>
      <c r="CY22" s="20">
        <v>17034</v>
      </c>
      <c r="CZ22" s="20">
        <v>25905</v>
      </c>
      <c r="DA22" s="20">
        <v>26656</v>
      </c>
      <c r="DB22" s="20">
        <v>33537</v>
      </c>
      <c r="DC22" s="20">
        <v>28968</v>
      </c>
      <c r="DD22" s="20">
        <v>32752</v>
      </c>
      <c r="DE22" s="101">
        <v>20067</v>
      </c>
      <c r="DF22" s="106">
        <v>15247</v>
      </c>
      <c r="DG22" s="24">
        <v>13482</v>
      </c>
      <c r="DH22" s="20">
        <v>15403</v>
      </c>
      <c r="DI22" s="25">
        <v>17860</v>
      </c>
      <c r="DJ22" s="24">
        <v>15120</v>
      </c>
      <c r="DK22" s="20">
        <v>21192</v>
      </c>
      <c r="DL22" s="20">
        <v>19751</v>
      </c>
      <c r="DM22" s="20">
        <v>24139</v>
      </c>
      <c r="DN22" s="20">
        <v>22909</v>
      </c>
      <c r="DO22" s="20">
        <v>19984</v>
      </c>
      <c r="DP22" s="20">
        <v>21370</v>
      </c>
      <c r="DQ22" s="101">
        <v>18937</v>
      </c>
      <c r="DR22" s="145">
        <v>19.3</v>
      </c>
      <c r="DS22" s="146">
        <v>26.1</v>
      </c>
      <c r="DT22" s="146">
        <v>27.7</v>
      </c>
      <c r="DU22" s="146">
        <v>22</v>
      </c>
      <c r="DV22" s="146">
        <v>27.1</v>
      </c>
      <c r="DW22" s="146">
        <v>20.6</v>
      </c>
      <c r="DX22" s="146">
        <v>24</v>
      </c>
      <c r="DY22" s="146">
        <v>24.9</v>
      </c>
      <c r="DZ22" s="146">
        <v>23.2</v>
      </c>
      <c r="EA22" s="146">
        <v>32.799999999999997</v>
      </c>
      <c r="EB22" s="147">
        <v>24</v>
      </c>
      <c r="EC22" s="147">
        <v>22.5</v>
      </c>
      <c r="ED22" s="182">
        <f t="shared" si="0"/>
        <v>301.5</v>
      </c>
      <c r="EE22" s="182">
        <f t="shared" si="1"/>
        <v>325.39999999999998</v>
      </c>
      <c r="EF22" s="182">
        <f>SUM(FE22:FP22)</f>
        <v>337.9</v>
      </c>
      <c r="EG22" s="171">
        <v>21.2</v>
      </c>
      <c r="EH22" s="146">
        <v>25.2</v>
      </c>
      <c r="EI22" s="182">
        <v>24.1</v>
      </c>
      <c r="EJ22" s="146">
        <v>23.1</v>
      </c>
      <c r="EK22" s="191">
        <v>24.8</v>
      </c>
      <c r="EL22" s="191">
        <v>20.6</v>
      </c>
      <c r="EM22" s="191">
        <v>31.1</v>
      </c>
      <c r="EN22" s="191">
        <v>26.7</v>
      </c>
      <c r="EO22" s="191">
        <v>26.9</v>
      </c>
      <c r="EP22" s="191">
        <v>27.3</v>
      </c>
      <c r="EQ22" s="191">
        <v>23.6</v>
      </c>
      <c r="ER22" s="191">
        <v>26.9</v>
      </c>
      <c r="ES22" s="171">
        <v>24.1</v>
      </c>
      <c r="ET22" s="146">
        <v>32</v>
      </c>
      <c r="EU22" s="147">
        <v>18.5</v>
      </c>
      <c r="EV22" s="147">
        <v>34.9</v>
      </c>
      <c r="EW22" s="146">
        <v>25.6</v>
      </c>
      <c r="EX22" s="146">
        <v>25.5</v>
      </c>
      <c r="EY22" s="182">
        <v>31.3</v>
      </c>
      <c r="EZ22" s="146">
        <v>25.9</v>
      </c>
      <c r="FA22" s="146">
        <v>27</v>
      </c>
      <c r="FB22" s="146">
        <v>26.7</v>
      </c>
      <c r="FC22" s="146">
        <v>24</v>
      </c>
      <c r="FD22" s="191">
        <v>29.9</v>
      </c>
      <c r="FE22" s="171">
        <v>23.3</v>
      </c>
      <c r="FF22" s="146">
        <v>22.6</v>
      </c>
      <c r="FG22" s="147">
        <v>28</v>
      </c>
      <c r="FH22" s="147">
        <v>26.1</v>
      </c>
      <c r="FI22" s="146">
        <v>35.700000000000003</v>
      </c>
      <c r="FJ22" s="146">
        <v>30.1</v>
      </c>
      <c r="FK22" s="182">
        <v>25.3</v>
      </c>
      <c r="FL22" s="146">
        <v>31.2</v>
      </c>
      <c r="FM22" s="146">
        <v>32.1</v>
      </c>
      <c r="FN22" s="146">
        <v>33.299999999999997</v>
      </c>
      <c r="FO22" s="146">
        <v>24</v>
      </c>
      <c r="FP22" s="191">
        <v>26.2</v>
      </c>
    </row>
    <row r="23" spans="1:172" ht="13" x14ac:dyDescent="0.3">
      <c r="A23" s="66"/>
      <c r="B23" s="57"/>
      <c r="C23" s="21"/>
      <c r="D23" s="21"/>
      <c r="E23" s="21"/>
      <c r="F23" s="21"/>
      <c r="G23" s="21"/>
      <c r="H23" s="21"/>
      <c r="I23" s="21"/>
      <c r="J23" s="21"/>
      <c r="K23" s="21"/>
      <c r="L23" s="21"/>
      <c r="M23" s="21"/>
      <c r="N23" s="21"/>
      <c r="O23" s="21"/>
      <c r="P23" s="21"/>
      <c r="Q23" s="21"/>
      <c r="R23" s="21"/>
      <c r="S23" s="21"/>
      <c r="T23" s="21"/>
      <c r="U23" s="32"/>
      <c r="V23" s="32"/>
      <c r="W23" s="32"/>
      <c r="X23" s="32"/>
      <c r="Y23" s="32"/>
      <c r="Z23" s="21"/>
      <c r="AA23" s="21"/>
      <c r="AB23" s="21"/>
      <c r="AC23" s="21"/>
      <c r="AD23" s="21"/>
      <c r="AE23" s="21"/>
      <c r="AF23" s="21"/>
      <c r="AG23" s="32"/>
      <c r="AH23" s="32"/>
      <c r="AI23" s="32"/>
      <c r="AJ23" s="32"/>
      <c r="AK23" s="32"/>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9"/>
      <c r="BK23" s="29"/>
      <c r="BL23" s="29"/>
      <c r="BM23" s="29"/>
      <c r="BN23" s="29"/>
      <c r="BO23" s="29"/>
      <c r="BP23" s="29"/>
      <c r="BQ23" s="29"/>
      <c r="BR23" s="29"/>
      <c r="BS23" s="29"/>
      <c r="BT23" s="29"/>
      <c r="BU23" s="29"/>
      <c r="BV23" s="29"/>
      <c r="BW23" s="29"/>
      <c r="BX23" s="29"/>
      <c r="BY23" s="29"/>
      <c r="BZ23" s="29"/>
      <c r="CA23" s="28"/>
      <c r="CB23" s="28"/>
      <c r="CC23" s="17"/>
      <c r="CD23" s="17"/>
      <c r="CE23" s="17"/>
      <c r="CF23" s="17"/>
      <c r="CG23" s="17"/>
      <c r="CH23" s="39"/>
      <c r="CI23" s="26"/>
      <c r="CJ23" s="26"/>
      <c r="CK23" s="26"/>
      <c r="CL23" s="26"/>
      <c r="CM23" s="26"/>
      <c r="CN23" s="26"/>
      <c r="CO23" s="26"/>
      <c r="CP23" s="26"/>
      <c r="CQ23" s="26"/>
      <c r="CR23" s="26"/>
      <c r="CS23" s="79"/>
      <c r="CT23" s="90"/>
      <c r="CU23" s="17"/>
      <c r="CV23" s="17"/>
      <c r="CW23" s="27"/>
      <c r="CX23" s="26"/>
      <c r="CY23" s="17"/>
      <c r="CZ23" s="17"/>
      <c r="DA23" s="17"/>
      <c r="DB23" s="17"/>
      <c r="DC23" s="17"/>
      <c r="DD23" s="17"/>
      <c r="DE23" s="102"/>
      <c r="DF23" s="107"/>
      <c r="DG23" s="26"/>
      <c r="DH23" s="17"/>
      <c r="DI23" s="27"/>
      <c r="DJ23" s="26"/>
      <c r="DK23" s="17"/>
      <c r="DL23" s="17"/>
      <c r="DM23" s="17"/>
      <c r="DN23" s="17"/>
      <c r="DO23" s="17"/>
      <c r="DP23" s="17"/>
      <c r="DQ23" s="102"/>
      <c r="DR23" s="142"/>
      <c r="DS23" s="13"/>
      <c r="DT23" s="13"/>
      <c r="DU23" s="13"/>
      <c r="DV23" s="13"/>
      <c r="DW23" s="13"/>
      <c r="DX23" s="13"/>
      <c r="DY23" s="13"/>
      <c r="DZ23" s="13"/>
      <c r="EA23" s="13"/>
      <c r="EB23" s="136"/>
      <c r="EC23" s="136"/>
      <c r="ED23" s="229"/>
      <c r="EE23" s="229"/>
      <c r="EF23" s="229"/>
      <c r="EG23" s="5"/>
      <c r="EH23" s="9"/>
      <c r="EJ23" s="9"/>
      <c r="EK23" s="10"/>
      <c r="EL23" s="10"/>
      <c r="EM23" s="10"/>
      <c r="EN23" s="10"/>
      <c r="EO23" s="10"/>
      <c r="EP23" s="10"/>
      <c r="EQ23" s="10"/>
      <c r="ER23" s="10"/>
      <c r="ES23" s="5"/>
      <c r="ET23" s="9"/>
      <c r="EU23" s="8"/>
      <c r="EV23" s="8"/>
      <c r="EW23" s="9"/>
      <c r="EX23" s="9"/>
      <c r="EZ23" s="9"/>
      <c r="FA23" s="9"/>
      <c r="FB23" s="9"/>
      <c r="FC23" s="9"/>
      <c r="FD23" s="10"/>
      <c r="FE23" s="5"/>
      <c r="FF23" s="9"/>
      <c r="FG23" s="8"/>
      <c r="FH23" s="8"/>
      <c r="FI23" s="9"/>
      <c r="FJ23" s="9"/>
      <c r="FL23" s="9"/>
      <c r="FM23" s="9"/>
      <c r="FN23" s="9"/>
      <c r="FO23" s="9"/>
      <c r="FP23" s="10"/>
    </row>
    <row r="24" spans="1:172" ht="13" x14ac:dyDescent="0.3">
      <c r="A24" s="65" t="s">
        <v>3</v>
      </c>
      <c r="B24" s="56">
        <v>39365</v>
      </c>
      <c r="C24" s="13">
        <v>36549</v>
      </c>
      <c r="D24" s="13">
        <v>49665</v>
      </c>
      <c r="E24" s="13">
        <v>40206</v>
      </c>
      <c r="F24" s="13">
        <v>54839</v>
      </c>
      <c r="G24" s="13">
        <v>37232</v>
      </c>
      <c r="H24" s="13">
        <v>36472</v>
      </c>
      <c r="I24" s="13">
        <v>40940</v>
      </c>
      <c r="J24" s="13">
        <v>36910</v>
      </c>
      <c r="K24" s="13">
        <v>42294</v>
      </c>
      <c r="L24" s="13">
        <v>40416</v>
      </c>
      <c r="M24" s="13">
        <v>37315</v>
      </c>
      <c r="N24" s="13">
        <v>28680</v>
      </c>
      <c r="O24" s="13">
        <v>27758</v>
      </c>
      <c r="P24" s="13">
        <v>32048</v>
      </c>
      <c r="Q24" s="13">
        <v>32252</v>
      </c>
      <c r="R24" s="13">
        <v>38114</v>
      </c>
      <c r="S24" s="13">
        <v>35946</v>
      </c>
      <c r="T24" s="13">
        <v>44240</v>
      </c>
      <c r="U24" s="31">
        <v>39432</v>
      </c>
      <c r="V24" s="31">
        <v>32537</v>
      </c>
      <c r="W24" s="31">
        <v>38647</v>
      </c>
      <c r="X24" s="31">
        <v>40866</v>
      </c>
      <c r="Y24" s="31">
        <v>32579</v>
      </c>
      <c r="Z24" s="13">
        <v>24303</v>
      </c>
      <c r="AA24" s="13">
        <v>26584</v>
      </c>
      <c r="AB24" s="13">
        <v>31389</v>
      </c>
      <c r="AC24" s="13">
        <v>34364</v>
      </c>
      <c r="AD24" s="13">
        <v>5587</v>
      </c>
      <c r="AE24" s="13">
        <v>36882</v>
      </c>
      <c r="AF24" s="13">
        <v>39055</v>
      </c>
      <c r="AG24" s="31">
        <v>36955</v>
      </c>
      <c r="AH24" s="31">
        <v>37143</v>
      </c>
      <c r="AI24" s="31">
        <v>38711</v>
      </c>
      <c r="AJ24" s="31">
        <v>34402</v>
      </c>
      <c r="AK24" s="31">
        <v>39554</v>
      </c>
      <c r="AL24" s="13">
        <v>26524</v>
      </c>
      <c r="AM24" s="13">
        <v>36311</v>
      </c>
      <c r="AN24" s="13">
        <v>32887</v>
      </c>
      <c r="AO24" s="13">
        <v>39877</v>
      </c>
      <c r="AP24" s="13">
        <v>41254</v>
      </c>
      <c r="AQ24" s="13">
        <v>40360</v>
      </c>
      <c r="AR24" s="13">
        <v>47725</v>
      </c>
      <c r="AS24" s="13">
        <v>35755</v>
      </c>
      <c r="AT24" s="13">
        <v>35200</v>
      </c>
      <c r="AU24" s="13">
        <v>37404</v>
      </c>
      <c r="AV24" s="13">
        <v>35813</v>
      </c>
      <c r="AW24" s="13">
        <v>36342</v>
      </c>
      <c r="AX24" s="13">
        <v>35692</v>
      </c>
      <c r="AY24" s="13">
        <v>31564</v>
      </c>
      <c r="AZ24" s="13">
        <v>37358</v>
      </c>
      <c r="BA24" s="13">
        <v>36263</v>
      </c>
      <c r="BB24" s="13">
        <v>47483</v>
      </c>
      <c r="BC24" s="13">
        <v>40378</v>
      </c>
      <c r="BD24" s="13">
        <v>43068</v>
      </c>
      <c r="BE24" s="13">
        <v>47601</v>
      </c>
      <c r="BF24" s="13">
        <v>43013</v>
      </c>
      <c r="BG24" s="13">
        <v>37266</v>
      </c>
      <c r="BH24" s="13">
        <v>45294</v>
      </c>
      <c r="BI24" s="13">
        <v>41219</v>
      </c>
      <c r="BJ24" s="28">
        <v>31669</v>
      </c>
      <c r="BK24" s="28">
        <v>31226</v>
      </c>
      <c r="BL24" s="28">
        <v>33144</v>
      </c>
      <c r="BM24" s="28">
        <v>35896</v>
      </c>
      <c r="BN24" s="28">
        <v>37385</v>
      </c>
      <c r="BO24" s="28">
        <v>34671</v>
      </c>
      <c r="BP24" s="28">
        <v>42566</v>
      </c>
      <c r="BQ24" s="28">
        <v>41503</v>
      </c>
      <c r="BR24" s="28">
        <v>31108</v>
      </c>
      <c r="BS24" s="28">
        <v>46524</v>
      </c>
      <c r="BT24" s="28">
        <v>43991</v>
      </c>
      <c r="BU24" s="28">
        <v>42480</v>
      </c>
      <c r="BV24" s="28">
        <v>28105</v>
      </c>
      <c r="BW24" s="28">
        <v>33517</v>
      </c>
      <c r="BX24" s="28">
        <v>42250</v>
      </c>
      <c r="BY24" s="28">
        <v>33676</v>
      </c>
      <c r="BZ24" s="28">
        <v>39866</v>
      </c>
      <c r="CA24" s="28">
        <v>37373</v>
      </c>
      <c r="CB24" s="28">
        <v>40061</v>
      </c>
      <c r="CC24" s="20">
        <v>44791</v>
      </c>
      <c r="CD24" s="20">
        <v>40558</v>
      </c>
      <c r="CE24" s="20">
        <v>45677</v>
      </c>
      <c r="CF24" s="20">
        <v>43099</v>
      </c>
      <c r="CG24" s="20">
        <v>35107</v>
      </c>
      <c r="CH24" s="38">
        <v>31873</v>
      </c>
      <c r="CI24" s="24">
        <v>26632</v>
      </c>
      <c r="CJ24" s="24">
        <v>32125</v>
      </c>
      <c r="CK24" s="24">
        <v>30804</v>
      </c>
      <c r="CL24" s="24">
        <v>36516</v>
      </c>
      <c r="CM24" s="24">
        <v>33668</v>
      </c>
      <c r="CN24" s="24">
        <v>34755</v>
      </c>
      <c r="CO24" s="24">
        <v>41390</v>
      </c>
      <c r="CP24" s="24">
        <v>38890</v>
      </c>
      <c r="CQ24" s="24">
        <v>43259</v>
      </c>
      <c r="CR24" s="24">
        <v>35440</v>
      </c>
      <c r="CS24" s="78">
        <v>37175</v>
      </c>
      <c r="CT24" s="89">
        <v>31289</v>
      </c>
      <c r="CU24" s="24">
        <v>37786</v>
      </c>
      <c r="CV24" s="20">
        <v>32907</v>
      </c>
      <c r="CW24" s="25">
        <v>34688</v>
      </c>
      <c r="CX24" s="24">
        <v>35574</v>
      </c>
      <c r="CY24" s="20">
        <v>37424</v>
      </c>
      <c r="CZ24" s="20">
        <v>42432</v>
      </c>
      <c r="DA24" s="20">
        <v>34606</v>
      </c>
      <c r="DB24" s="20">
        <v>48379</v>
      </c>
      <c r="DC24" s="20">
        <v>42336</v>
      </c>
      <c r="DD24" s="20">
        <v>43979</v>
      </c>
      <c r="DE24" s="101">
        <v>39365</v>
      </c>
      <c r="DF24" s="106">
        <v>31915</v>
      </c>
      <c r="DG24" s="24">
        <v>26979</v>
      </c>
      <c r="DH24" s="20">
        <v>30305</v>
      </c>
      <c r="DI24" s="25">
        <v>29706</v>
      </c>
      <c r="DJ24" s="24">
        <v>31736</v>
      </c>
      <c r="DK24" s="20">
        <v>36367</v>
      </c>
      <c r="DL24" s="20">
        <v>31702</v>
      </c>
      <c r="DM24" s="20">
        <v>32884</v>
      </c>
      <c r="DN24" s="20">
        <v>37694</v>
      </c>
      <c r="DO24" s="20">
        <v>41719</v>
      </c>
      <c r="DP24" s="20">
        <v>39780</v>
      </c>
      <c r="DQ24" s="101">
        <v>33497</v>
      </c>
      <c r="DR24" s="142">
        <v>30.3</v>
      </c>
      <c r="DS24" s="13">
        <v>30.6</v>
      </c>
      <c r="DT24" s="13">
        <v>41.2</v>
      </c>
      <c r="DU24" s="13">
        <v>37.799999999999997</v>
      </c>
      <c r="DV24" s="13">
        <v>42.2</v>
      </c>
      <c r="DW24" s="13">
        <v>31.3</v>
      </c>
      <c r="DX24" s="13">
        <v>40.299999999999997</v>
      </c>
      <c r="DY24" s="13">
        <v>42.4</v>
      </c>
      <c r="DZ24" s="13">
        <v>37.9</v>
      </c>
      <c r="EA24" s="13">
        <v>48.6</v>
      </c>
      <c r="EB24" s="170">
        <v>37</v>
      </c>
      <c r="EC24" s="170">
        <v>47.6</v>
      </c>
      <c r="ED24" s="182">
        <f t="shared" si="0"/>
        <v>465.6</v>
      </c>
      <c r="EE24" s="182">
        <f t="shared" si="1"/>
        <v>508</v>
      </c>
      <c r="EF24" s="182">
        <f t="shared" si="2"/>
        <v>560</v>
      </c>
      <c r="EG24" s="174">
        <v>33.299999999999997</v>
      </c>
      <c r="EH24" s="13">
        <v>36.700000000000003</v>
      </c>
      <c r="EI24" s="185">
        <v>32.799999999999997</v>
      </c>
      <c r="EJ24" s="13">
        <v>27.8</v>
      </c>
      <c r="EK24" s="194">
        <v>42.6</v>
      </c>
      <c r="EL24" s="191">
        <v>37.9</v>
      </c>
      <c r="EM24" s="191">
        <v>32.9</v>
      </c>
      <c r="EN24" s="191">
        <v>43.5</v>
      </c>
      <c r="EO24" s="191">
        <v>46.2</v>
      </c>
      <c r="EP24" s="191">
        <v>43.5</v>
      </c>
      <c r="EQ24" s="191">
        <v>45.1</v>
      </c>
      <c r="ER24" s="191">
        <v>43.3</v>
      </c>
      <c r="ES24" s="171">
        <v>38.799999999999997</v>
      </c>
      <c r="ET24" s="146">
        <v>36.5</v>
      </c>
      <c r="EU24" s="147">
        <v>30.3</v>
      </c>
      <c r="EV24" s="147">
        <v>40.1</v>
      </c>
      <c r="EW24" s="146">
        <v>38.5</v>
      </c>
      <c r="EX24" s="146">
        <v>40.6</v>
      </c>
      <c r="EY24" s="182">
        <v>48.2</v>
      </c>
      <c r="EZ24" s="146">
        <v>50.7</v>
      </c>
      <c r="FA24" s="146">
        <v>42.7</v>
      </c>
      <c r="FB24" s="146">
        <v>48.1</v>
      </c>
      <c r="FC24" s="146">
        <v>44.6</v>
      </c>
      <c r="FD24" s="191">
        <v>48.9</v>
      </c>
      <c r="FE24" s="171">
        <v>39.6</v>
      </c>
      <c r="FF24" s="146">
        <v>37.5</v>
      </c>
      <c r="FG24" s="147">
        <v>37.200000000000003</v>
      </c>
      <c r="FH24" s="147">
        <v>46.2</v>
      </c>
      <c r="FI24" s="146">
        <v>43.4</v>
      </c>
      <c r="FJ24" s="146">
        <v>44.6</v>
      </c>
      <c r="FK24" s="182">
        <v>52.1</v>
      </c>
      <c r="FL24" s="146">
        <v>56.5</v>
      </c>
      <c r="FM24" s="146">
        <v>51.3</v>
      </c>
      <c r="FN24" s="146">
        <v>53</v>
      </c>
      <c r="FO24" s="146">
        <v>49.5</v>
      </c>
      <c r="FP24" s="191">
        <v>49.1</v>
      </c>
    </row>
    <row r="25" spans="1:172" ht="13" x14ac:dyDescent="0.3">
      <c r="A25" s="66" t="s">
        <v>29</v>
      </c>
      <c r="B25" s="57">
        <v>18406</v>
      </c>
      <c r="C25" s="21">
        <v>14485</v>
      </c>
      <c r="D25" s="21">
        <v>21134</v>
      </c>
      <c r="E25" s="21">
        <v>16640</v>
      </c>
      <c r="F25" s="21">
        <v>23592</v>
      </c>
      <c r="G25" s="21">
        <v>17453</v>
      </c>
      <c r="H25" s="21">
        <v>17726</v>
      </c>
      <c r="I25" s="21">
        <v>15145</v>
      </c>
      <c r="J25" s="21">
        <v>17742</v>
      </c>
      <c r="K25" s="21">
        <v>19013</v>
      </c>
      <c r="L25" s="21">
        <v>15235</v>
      </c>
      <c r="M25" s="21">
        <v>11516</v>
      </c>
      <c r="N25" s="21">
        <v>10111</v>
      </c>
      <c r="O25" s="21">
        <v>9294</v>
      </c>
      <c r="P25" s="21">
        <v>11695</v>
      </c>
      <c r="Q25" s="21">
        <v>11495</v>
      </c>
      <c r="R25" s="21">
        <v>11252</v>
      </c>
      <c r="S25" s="21">
        <v>14318</v>
      </c>
      <c r="T25" s="21">
        <v>16104</v>
      </c>
      <c r="U25" s="32">
        <v>13205</v>
      </c>
      <c r="V25" s="32">
        <v>12669</v>
      </c>
      <c r="W25" s="32">
        <v>14274</v>
      </c>
      <c r="X25" s="32">
        <v>14836</v>
      </c>
      <c r="Y25" s="32">
        <v>9343</v>
      </c>
      <c r="Z25" s="21">
        <v>6816</v>
      </c>
      <c r="AA25" s="21">
        <v>7805</v>
      </c>
      <c r="AB25" s="21">
        <v>9352</v>
      </c>
      <c r="AC25" s="21">
        <v>11670</v>
      </c>
      <c r="AD25" s="21">
        <v>2561</v>
      </c>
      <c r="AE25" s="21">
        <v>12005</v>
      </c>
      <c r="AF25" s="21">
        <v>14544</v>
      </c>
      <c r="AG25" s="32">
        <v>11269</v>
      </c>
      <c r="AH25" s="32">
        <v>11893</v>
      </c>
      <c r="AI25" s="32">
        <v>13816</v>
      </c>
      <c r="AJ25" s="32">
        <v>11651</v>
      </c>
      <c r="AK25" s="32">
        <v>11260</v>
      </c>
      <c r="AL25" s="21">
        <v>7988</v>
      </c>
      <c r="AM25" s="21">
        <v>9391</v>
      </c>
      <c r="AN25" s="21">
        <v>9492</v>
      </c>
      <c r="AO25" s="21">
        <v>11038</v>
      </c>
      <c r="AP25" s="21">
        <v>10985</v>
      </c>
      <c r="AQ25" s="21">
        <v>11680</v>
      </c>
      <c r="AR25" s="21">
        <v>14058</v>
      </c>
      <c r="AS25" s="21">
        <v>10105</v>
      </c>
      <c r="AT25" s="21">
        <v>11902</v>
      </c>
      <c r="AU25" s="21">
        <v>11227</v>
      </c>
      <c r="AV25" s="21">
        <v>9667</v>
      </c>
      <c r="AW25" s="21">
        <v>9300</v>
      </c>
      <c r="AX25" s="21">
        <v>10069</v>
      </c>
      <c r="AY25" s="21">
        <v>8480</v>
      </c>
      <c r="AZ25" s="21">
        <v>9966</v>
      </c>
      <c r="BA25" s="21">
        <v>9065</v>
      </c>
      <c r="BB25" s="21">
        <v>12941</v>
      </c>
      <c r="BC25" s="21">
        <v>12215</v>
      </c>
      <c r="BD25" s="21">
        <v>12061</v>
      </c>
      <c r="BE25" s="21">
        <v>12103</v>
      </c>
      <c r="BF25" s="21">
        <v>12827</v>
      </c>
      <c r="BG25" s="21">
        <v>9776</v>
      </c>
      <c r="BH25" s="21">
        <v>11262</v>
      </c>
      <c r="BI25" s="21">
        <v>10003</v>
      </c>
      <c r="BJ25" s="29">
        <v>9091</v>
      </c>
      <c r="BK25" s="29">
        <v>6551</v>
      </c>
      <c r="BL25" s="29">
        <v>8612</v>
      </c>
      <c r="BM25" s="29">
        <v>8792</v>
      </c>
      <c r="BN25" s="29">
        <v>9392</v>
      </c>
      <c r="BO25" s="29">
        <v>9776</v>
      </c>
      <c r="BP25" s="29">
        <v>11396</v>
      </c>
      <c r="BQ25" s="29">
        <v>12273</v>
      </c>
      <c r="BR25" s="29">
        <v>8207</v>
      </c>
      <c r="BS25" s="29">
        <v>11724</v>
      </c>
      <c r="BT25" s="29">
        <v>10777</v>
      </c>
      <c r="BU25" s="29">
        <v>10326</v>
      </c>
      <c r="BV25" s="29">
        <v>8065</v>
      </c>
      <c r="BW25" s="29">
        <v>7663</v>
      </c>
      <c r="BX25" s="29">
        <v>9039</v>
      </c>
      <c r="BY25" s="29">
        <v>8504</v>
      </c>
      <c r="BZ25" s="29">
        <v>11628</v>
      </c>
      <c r="CA25" s="29">
        <v>10212</v>
      </c>
      <c r="CB25" s="29">
        <v>11517</v>
      </c>
      <c r="CC25" s="29">
        <v>11383</v>
      </c>
      <c r="CD25" s="29">
        <v>11221</v>
      </c>
      <c r="CE25" s="29">
        <v>12317</v>
      </c>
      <c r="CF25" s="29">
        <v>11316</v>
      </c>
      <c r="CG25" s="29">
        <v>8610</v>
      </c>
      <c r="CH25" s="39">
        <v>8771</v>
      </c>
      <c r="CI25" s="26">
        <v>8541</v>
      </c>
      <c r="CJ25" s="26">
        <v>9406</v>
      </c>
      <c r="CK25" s="26">
        <v>7865</v>
      </c>
      <c r="CL25" s="26">
        <v>9908</v>
      </c>
      <c r="CM25" s="26">
        <v>9469</v>
      </c>
      <c r="CN25" s="26">
        <v>10775</v>
      </c>
      <c r="CO25" s="26">
        <v>10249</v>
      </c>
      <c r="CP25" s="26">
        <v>11473</v>
      </c>
      <c r="CQ25" s="26">
        <v>11659</v>
      </c>
      <c r="CR25" s="26">
        <v>9334</v>
      </c>
      <c r="CS25" s="79">
        <v>9588</v>
      </c>
      <c r="CT25" s="90">
        <v>7834</v>
      </c>
      <c r="CU25" s="26">
        <v>8414</v>
      </c>
      <c r="CV25" s="17">
        <v>9353</v>
      </c>
      <c r="CW25" s="27">
        <v>7751</v>
      </c>
      <c r="CX25" s="26">
        <v>9196</v>
      </c>
      <c r="CY25" s="17">
        <v>11245</v>
      </c>
      <c r="CZ25" s="17">
        <v>13435</v>
      </c>
      <c r="DA25" s="17">
        <v>10077</v>
      </c>
      <c r="DB25" s="17">
        <v>10158</v>
      </c>
      <c r="DC25" s="17">
        <v>11551</v>
      </c>
      <c r="DD25" s="17">
        <v>10100</v>
      </c>
      <c r="DE25" s="102">
        <v>11096</v>
      </c>
      <c r="DF25" s="107">
        <v>9179</v>
      </c>
      <c r="DG25" s="26">
        <v>7718</v>
      </c>
      <c r="DH25" s="17">
        <v>6229</v>
      </c>
      <c r="DI25" s="27">
        <v>7138</v>
      </c>
      <c r="DJ25" s="26">
        <v>8629</v>
      </c>
      <c r="DK25" s="17">
        <v>10541</v>
      </c>
      <c r="DL25" s="17">
        <v>8359</v>
      </c>
      <c r="DM25" s="17">
        <v>8964</v>
      </c>
      <c r="DN25" s="17">
        <v>9081</v>
      </c>
      <c r="DO25" s="17">
        <v>10456</v>
      </c>
      <c r="DP25" s="17">
        <v>9444</v>
      </c>
      <c r="DQ25" s="102">
        <v>8915</v>
      </c>
      <c r="DR25" s="145">
        <v>8.9</v>
      </c>
      <c r="DS25" s="146">
        <v>6</v>
      </c>
      <c r="DT25" s="146">
        <v>11</v>
      </c>
      <c r="DU25" s="146">
        <v>12.3</v>
      </c>
      <c r="DV25" s="146">
        <v>9.9</v>
      </c>
      <c r="DW25" s="146">
        <v>14.2</v>
      </c>
      <c r="DX25" s="146">
        <v>11.2</v>
      </c>
      <c r="DY25" s="146">
        <v>13.5</v>
      </c>
      <c r="DZ25" s="146">
        <v>11.7</v>
      </c>
      <c r="EA25" s="146">
        <v>13.9</v>
      </c>
      <c r="EB25" s="147">
        <v>10.6</v>
      </c>
      <c r="EC25" s="147">
        <v>14.1</v>
      </c>
      <c r="ED25" s="182">
        <f t="shared" si="0"/>
        <v>132</v>
      </c>
      <c r="EE25" s="182">
        <f t="shared" si="1"/>
        <v>142.69999999999999</v>
      </c>
      <c r="EF25" s="182">
        <f t="shared" si="2"/>
        <v>156.29999999999998</v>
      </c>
      <c r="EG25" s="171">
        <v>8.8000000000000007</v>
      </c>
      <c r="EH25" s="146">
        <v>9.1999999999999993</v>
      </c>
      <c r="EI25" s="182">
        <v>9.3000000000000007</v>
      </c>
      <c r="EJ25" s="146">
        <v>8</v>
      </c>
      <c r="EK25" s="191">
        <v>10.4</v>
      </c>
      <c r="EL25" s="191">
        <v>11.2</v>
      </c>
      <c r="EM25" s="191">
        <v>9.5</v>
      </c>
      <c r="EN25" s="191">
        <v>15.6</v>
      </c>
      <c r="EO25" s="191">
        <v>13</v>
      </c>
      <c r="EP25" s="191">
        <v>10.6</v>
      </c>
      <c r="EQ25" s="191">
        <v>12.9</v>
      </c>
      <c r="ER25" s="191">
        <v>13.5</v>
      </c>
      <c r="ES25" s="171">
        <v>9.6999999999999993</v>
      </c>
      <c r="ET25" s="146">
        <v>9.4</v>
      </c>
      <c r="EU25" s="147">
        <v>7.8</v>
      </c>
      <c r="EV25" s="147">
        <v>11.8</v>
      </c>
      <c r="EW25" s="146">
        <v>11</v>
      </c>
      <c r="EX25" s="146">
        <v>12</v>
      </c>
      <c r="EY25" s="182">
        <v>14</v>
      </c>
      <c r="EZ25" s="146">
        <v>13.5</v>
      </c>
      <c r="FA25" s="146">
        <v>12.8</v>
      </c>
      <c r="FB25" s="146">
        <v>14.9</v>
      </c>
      <c r="FC25" s="146">
        <v>13.2</v>
      </c>
      <c r="FD25" s="191">
        <v>12.6</v>
      </c>
      <c r="FE25" s="171">
        <v>11.5</v>
      </c>
      <c r="FF25" s="146">
        <v>12.4</v>
      </c>
      <c r="FG25" s="147">
        <v>9.1999999999999993</v>
      </c>
      <c r="FH25" s="147">
        <v>11.6</v>
      </c>
      <c r="FI25" s="146">
        <v>12.9</v>
      </c>
      <c r="FJ25" s="146">
        <v>12</v>
      </c>
      <c r="FK25" s="182">
        <v>15.8</v>
      </c>
      <c r="FL25" s="146">
        <v>15.9</v>
      </c>
      <c r="FM25" s="146">
        <v>11.7</v>
      </c>
      <c r="FN25" s="146">
        <v>15.7</v>
      </c>
      <c r="FO25" s="146">
        <v>14.1</v>
      </c>
      <c r="FP25" s="191">
        <v>13.5</v>
      </c>
    </row>
    <row r="26" spans="1:172" ht="13" x14ac:dyDescent="0.3">
      <c r="A26" s="66"/>
      <c r="B26" s="57"/>
      <c r="C26" s="21"/>
      <c r="D26" s="21"/>
      <c r="E26" s="21"/>
      <c r="F26" s="21"/>
      <c r="G26" s="21"/>
      <c r="H26" s="21"/>
      <c r="I26" s="21"/>
      <c r="J26" s="21"/>
      <c r="K26" s="21"/>
      <c r="L26" s="21"/>
      <c r="M26" s="21"/>
      <c r="N26" s="21"/>
      <c r="O26" s="21"/>
      <c r="P26" s="21"/>
      <c r="Q26" s="21"/>
      <c r="R26" s="21"/>
      <c r="S26" s="21"/>
      <c r="T26" s="21"/>
      <c r="U26" s="32"/>
      <c r="V26" s="32"/>
      <c r="W26" s="32"/>
      <c r="X26" s="32"/>
      <c r="Y26" s="32"/>
      <c r="Z26" s="21"/>
      <c r="AA26" s="21"/>
      <c r="AB26" s="21"/>
      <c r="AC26" s="21"/>
      <c r="AD26" s="21"/>
      <c r="AE26" s="21"/>
      <c r="AF26" s="21"/>
      <c r="AG26" s="32"/>
      <c r="AH26" s="32"/>
      <c r="AI26" s="32"/>
      <c r="AJ26" s="32"/>
      <c r="AK26" s="32"/>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9"/>
      <c r="BK26" s="29"/>
      <c r="BL26" s="29"/>
      <c r="BM26" s="29"/>
      <c r="BN26" s="29"/>
      <c r="BO26" s="29"/>
      <c r="BP26" s="29"/>
      <c r="BQ26" s="29"/>
      <c r="BR26" s="29"/>
      <c r="BS26" s="29"/>
      <c r="BT26" s="29"/>
      <c r="BU26" s="29"/>
      <c r="BV26" s="29">
        <f>BV24-BV25</f>
        <v>20040</v>
      </c>
      <c r="BW26" s="29">
        <f t="shared" ref="BW26:CG26" si="4">BW24-BW25</f>
        <v>25854</v>
      </c>
      <c r="BX26" s="29">
        <f t="shared" si="4"/>
        <v>33211</v>
      </c>
      <c r="BY26" s="29">
        <f t="shared" si="4"/>
        <v>25172</v>
      </c>
      <c r="BZ26" s="29">
        <f t="shared" si="4"/>
        <v>28238</v>
      </c>
      <c r="CA26" s="29">
        <f t="shared" si="4"/>
        <v>27161</v>
      </c>
      <c r="CB26" s="29">
        <f t="shared" si="4"/>
        <v>28544</v>
      </c>
      <c r="CC26" s="29">
        <f t="shared" si="4"/>
        <v>33408</v>
      </c>
      <c r="CD26" s="29">
        <f t="shared" si="4"/>
        <v>29337</v>
      </c>
      <c r="CE26" s="29">
        <f t="shared" si="4"/>
        <v>33360</v>
      </c>
      <c r="CF26" s="29">
        <f t="shared" si="4"/>
        <v>31783</v>
      </c>
      <c r="CG26" s="29">
        <f t="shared" si="4"/>
        <v>26497</v>
      </c>
      <c r="CH26" s="39"/>
      <c r="CI26" s="26"/>
      <c r="CJ26" s="26"/>
      <c r="CK26" s="26"/>
      <c r="CL26" s="26"/>
      <c r="CM26" s="26"/>
      <c r="CN26" s="26"/>
      <c r="CO26" s="26"/>
      <c r="CP26" s="26"/>
      <c r="CQ26" s="26"/>
      <c r="CR26" s="26"/>
      <c r="CS26" s="79"/>
      <c r="CT26" s="90"/>
      <c r="CU26" s="17"/>
      <c r="CV26" s="17"/>
      <c r="CW26" s="27"/>
      <c r="CX26" s="26"/>
      <c r="CY26" s="17"/>
      <c r="CZ26" s="17"/>
      <c r="DA26" s="17"/>
      <c r="DB26" s="17"/>
      <c r="DC26" s="17"/>
      <c r="DD26" s="17"/>
      <c r="DE26" s="102"/>
      <c r="DF26" s="107"/>
      <c r="DG26" s="26"/>
      <c r="DH26" s="17"/>
      <c r="DI26" s="27"/>
      <c r="DJ26" s="26"/>
      <c r="DK26" s="17"/>
      <c r="DL26" s="17"/>
      <c r="DM26" s="17"/>
      <c r="DN26" s="17"/>
      <c r="DO26" s="17"/>
      <c r="DP26" s="17"/>
      <c r="DQ26" s="102"/>
      <c r="DR26" s="142"/>
      <c r="DS26" s="13"/>
      <c r="DT26" s="13"/>
      <c r="DU26" s="13"/>
      <c r="DV26" s="13"/>
      <c r="DW26" s="13"/>
      <c r="DX26" s="13"/>
      <c r="DY26" s="13"/>
      <c r="DZ26" s="13"/>
      <c r="EA26" s="13"/>
      <c r="EB26" s="136"/>
      <c r="EC26" s="136"/>
      <c r="ED26" s="229"/>
      <c r="EE26" s="229"/>
      <c r="EF26" s="229"/>
      <c r="EG26" s="5"/>
      <c r="EH26" s="9"/>
      <c r="EJ26" s="9"/>
      <c r="EK26" s="10"/>
      <c r="EL26" s="10"/>
      <c r="EM26" s="10"/>
      <c r="EN26" s="10"/>
      <c r="EO26" s="10"/>
      <c r="EP26" s="10"/>
      <c r="EQ26" s="10"/>
      <c r="ER26" s="10"/>
      <c r="ES26" s="5"/>
      <c r="ET26" s="9"/>
      <c r="EU26" s="8"/>
      <c r="EV26" s="8"/>
      <c r="EW26" s="9"/>
      <c r="EX26" s="9"/>
      <c r="EZ26" s="9"/>
      <c r="FA26" s="9"/>
      <c r="FB26" s="9"/>
      <c r="FC26" s="9"/>
      <c r="FD26" s="10"/>
      <c r="FE26" s="5"/>
      <c r="FF26" s="9"/>
      <c r="FG26" s="8"/>
      <c r="FH26" s="8"/>
      <c r="FI26" s="9"/>
      <c r="FJ26" s="9"/>
      <c r="FL26" s="9"/>
      <c r="FM26" s="9"/>
      <c r="FN26" s="9"/>
      <c r="FO26" s="9"/>
      <c r="FP26" s="10"/>
    </row>
    <row r="27" spans="1:172" ht="26" x14ac:dyDescent="0.3">
      <c r="A27" s="65" t="s">
        <v>30</v>
      </c>
      <c r="B27" s="56">
        <v>37430</v>
      </c>
      <c r="C27" s="13">
        <v>41428</v>
      </c>
      <c r="D27" s="13">
        <v>38979</v>
      </c>
      <c r="E27" s="13">
        <v>35680</v>
      </c>
      <c r="F27" s="13">
        <v>37415</v>
      </c>
      <c r="G27" s="13">
        <v>26688</v>
      </c>
      <c r="H27" s="13">
        <v>20174</v>
      </c>
      <c r="I27" s="13">
        <v>27645</v>
      </c>
      <c r="J27" s="13">
        <v>22164</v>
      </c>
      <c r="K27" s="13">
        <v>20922</v>
      </c>
      <c r="L27" s="13">
        <v>29998</v>
      </c>
      <c r="M27" s="13">
        <v>24800</v>
      </c>
      <c r="N27" s="13">
        <v>24092</v>
      </c>
      <c r="O27" s="13">
        <v>20702</v>
      </c>
      <c r="P27" s="13">
        <v>51415</v>
      </c>
      <c r="Q27" s="13">
        <v>25995</v>
      </c>
      <c r="R27" s="13">
        <v>40219</v>
      </c>
      <c r="S27" s="13">
        <v>28930</v>
      </c>
      <c r="T27" s="13">
        <v>29796</v>
      </c>
      <c r="U27" s="31">
        <v>59322</v>
      </c>
      <c r="V27" s="31">
        <v>31433</v>
      </c>
      <c r="W27" s="31">
        <v>34189</v>
      </c>
      <c r="X27" s="31">
        <v>31669</v>
      </c>
      <c r="Y27" s="31">
        <v>42748</v>
      </c>
      <c r="Z27" s="13">
        <v>31178</v>
      </c>
      <c r="AA27" s="13">
        <v>28733</v>
      </c>
      <c r="AB27" s="13">
        <v>29945</v>
      </c>
      <c r="AC27" s="13">
        <v>48111</v>
      </c>
      <c r="AD27" s="13">
        <v>6583</v>
      </c>
      <c r="AE27" s="13">
        <v>32593</v>
      </c>
      <c r="AF27" s="13">
        <v>42826</v>
      </c>
      <c r="AG27" s="31">
        <v>36595</v>
      </c>
      <c r="AH27" s="31">
        <v>38448</v>
      </c>
      <c r="AI27" s="31">
        <v>50113</v>
      </c>
      <c r="AJ27" s="31">
        <v>40447</v>
      </c>
      <c r="AK27" s="31">
        <v>43488</v>
      </c>
      <c r="AL27" s="13">
        <v>33410</v>
      </c>
      <c r="AM27" s="13">
        <v>36659</v>
      </c>
      <c r="AN27" s="13">
        <v>34117</v>
      </c>
      <c r="AO27" s="13">
        <v>101627</v>
      </c>
      <c r="AP27" s="13">
        <v>41967</v>
      </c>
      <c r="AQ27" s="13">
        <v>89409</v>
      </c>
      <c r="AR27" s="13">
        <v>38274</v>
      </c>
      <c r="AS27" s="13">
        <v>33135</v>
      </c>
      <c r="AT27" s="13">
        <v>38184</v>
      </c>
      <c r="AU27" s="13">
        <v>38440</v>
      </c>
      <c r="AV27" s="13">
        <v>38711</v>
      </c>
      <c r="AW27" s="13">
        <v>55513</v>
      </c>
      <c r="AX27" s="13">
        <v>34919</v>
      </c>
      <c r="AY27" s="13">
        <v>57431</v>
      </c>
      <c r="AZ27" s="13">
        <v>39803</v>
      </c>
      <c r="BA27" s="13">
        <v>40180</v>
      </c>
      <c r="BB27" s="13">
        <v>40108</v>
      </c>
      <c r="BC27" s="13">
        <v>45770</v>
      </c>
      <c r="BD27" s="13">
        <v>38805</v>
      </c>
      <c r="BE27" s="13">
        <v>41381</v>
      </c>
      <c r="BF27" s="13">
        <v>48716</v>
      </c>
      <c r="BG27" s="13">
        <v>55682</v>
      </c>
      <c r="BH27" s="13">
        <v>50526</v>
      </c>
      <c r="BI27" s="13">
        <v>65807</v>
      </c>
      <c r="BJ27" s="28">
        <v>40092</v>
      </c>
      <c r="BK27" s="28">
        <v>37128</v>
      </c>
      <c r="BL27" s="28">
        <v>40654</v>
      </c>
      <c r="BM27" s="28">
        <v>41643</v>
      </c>
      <c r="BN27" s="28">
        <v>50918</v>
      </c>
      <c r="BO27" s="28">
        <v>67366</v>
      </c>
      <c r="BP27" s="28">
        <v>46344</v>
      </c>
      <c r="BQ27" s="28">
        <v>50050</v>
      </c>
      <c r="BR27" s="28">
        <v>46796</v>
      </c>
      <c r="BS27" s="28">
        <v>49757</v>
      </c>
      <c r="BT27" s="28">
        <v>64423</v>
      </c>
      <c r="BU27" s="28">
        <v>55921</v>
      </c>
      <c r="BV27" s="28">
        <v>43104</v>
      </c>
      <c r="BW27" s="28">
        <v>43833</v>
      </c>
      <c r="BX27" s="28">
        <v>57632</v>
      </c>
      <c r="BY27" s="28">
        <v>66112</v>
      </c>
      <c r="BZ27" s="28">
        <v>71512</v>
      </c>
      <c r="CA27" s="28">
        <v>50878</v>
      </c>
      <c r="CB27" s="28">
        <v>69481</v>
      </c>
      <c r="CC27" s="20">
        <v>55145</v>
      </c>
      <c r="CD27" s="20">
        <v>50447</v>
      </c>
      <c r="CE27" s="20">
        <v>58472</v>
      </c>
      <c r="CF27" s="20">
        <v>75512</v>
      </c>
      <c r="CG27" s="20">
        <v>45923</v>
      </c>
      <c r="CH27" s="38">
        <v>60492</v>
      </c>
      <c r="CI27" s="24">
        <v>39840</v>
      </c>
      <c r="CJ27" s="24">
        <v>44650</v>
      </c>
      <c r="CK27" s="24">
        <v>41222</v>
      </c>
      <c r="CL27" s="24">
        <v>47510</v>
      </c>
      <c r="CM27" s="24">
        <v>51271</v>
      </c>
      <c r="CN27" s="24">
        <v>44813</v>
      </c>
      <c r="CO27" s="24">
        <v>46490</v>
      </c>
      <c r="CP27" s="24">
        <v>44376</v>
      </c>
      <c r="CQ27" s="24">
        <v>53476</v>
      </c>
      <c r="CR27" s="24">
        <v>42553</v>
      </c>
      <c r="CS27" s="78">
        <v>52112</v>
      </c>
      <c r="CT27" s="89">
        <v>37435</v>
      </c>
      <c r="CU27" s="24">
        <v>48686</v>
      </c>
      <c r="CV27" s="20">
        <v>38284</v>
      </c>
      <c r="CW27" s="25">
        <v>61944</v>
      </c>
      <c r="CX27" s="24">
        <v>57295</v>
      </c>
      <c r="CY27" s="20">
        <v>57068</v>
      </c>
      <c r="CZ27" s="20">
        <v>97215</v>
      </c>
      <c r="DA27" s="20">
        <v>51416</v>
      </c>
      <c r="DB27" s="20">
        <v>66593</v>
      </c>
      <c r="DC27" s="20">
        <v>66001</v>
      </c>
      <c r="DD27" s="20">
        <v>63126</v>
      </c>
      <c r="DE27" s="101">
        <v>81436</v>
      </c>
      <c r="DF27" s="106">
        <v>53579</v>
      </c>
      <c r="DG27" s="24">
        <v>40987</v>
      </c>
      <c r="DH27" s="20">
        <v>57560</v>
      </c>
      <c r="DI27" s="25">
        <v>54150</v>
      </c>
      <c r="DJ27" s="24">
        <v>51759</v>
      </c>
      <c r="DK27" s="20">
        <v>65990</v>
      </c>
      <c r="DL27" s="20">
        <v>49925</v>
      </c>
      <c r="DM27" s="20">
        <v>42970</v>
      </c>
      <c r="DN27" s="20">
        <v>36796</v>
      </c>
      <c r="DO27" s="20">
        <v>54813</v>
      </c>
      <c r="DP27" s="20">
        <v>41801</v>
      </c>
      <c r="DQ27" s="101">
        <v>54606</v>
      </c>
      <c r="DR27" s="145">
        <v>58.3</v>
      </c>
      <c r="DS27" s="146">
        <v>40.4</v>
      </c>
      <c r="DT27" s="146">
        <v>51.5</v>
      </c>
      <c r="DU27" s="146">
        <v>45.4</v>
      </c>
      <c r="DV27" s="146">
        <v>52</v>
      </c>
      <c r="DW27" s="146">
        <v>46</v>
      </c>
      <c r="DX27" s="146">
        <v>48.9</v>
      </c>
      <c r="DY27" s="146">
        <v>51.3</v>
      </c>
      <c r="DZ27" s="146">
        <v>53.6</v>
      </c>
      <c r="EA27" s="146">
        <v>57.2</v>
      </c>
      <c r="EB27" s="147">
        <v>53</v>
      </c>
      <c r="EC27" s="147">
        <v>67.8</v>
      </c>
      <c r="ED27" s="182">
        <f t="shared" si="0"/>
        <v>837.09999999999991</v>
      </c>
      <c r="EE27" s="182">
        <f t="shared" si="1"/>
        <v>763</v>
      </c>
      <c r="EF27" s="182">
        <f t="shared" si="2"/>
        <v>1824.2</v>
      </c>
      <c r="EG27" s="171">
        <v>59.1</v>
      </c>
      <c r="EH27" s="146">
        <v>55.9</v>
      </c>
      <c r="EI27" s="182">
        <v>50.8</v>
      </c>
      <c r="EJ27" s="146">
        <v>56.4</v>
      </c>
      <c r="EK27" s="191">
        <v>61.8</v>
      </c>
      <c r="EL27" s="191">
        <v>67.5</v>
      </c>
      <c r="EM27" s="191">
        <v>54.9</v>
      </c>
      <c r="EN27" s="191">
        <v>76.8</v>
      </c>
      <c r="EO27" s="191">
        <v>83.2</v>
      </c>
      <c r="EP27" s="191">
        <v>62.5</v>
      </c>
      <c r="EQ27" s="191">
        <v>65.8</v>
      </c>
      <c r="ER27" s="191">
        <v>142.4</v>
      </c>
      <c r="ES27" s="171">
        <v>54.7</v>
      </c>
      <c r="ET27" s="146">
        <v>48.3</v>
      </c>
      <c r="EU27" s="147">
        <v>59.8</v>
      </c>
      <c r="EV27" s="147">
        <v>53</v>
      </c>
      <c r="EW27" s="146">
        <v>69.5</v>
      </c>
      <c r="EX27" s="146">
        <v>79.8</v>
      </c>
      <c r="EY27" s="182">
        <v>64.5</v>
      </c>
      <c r="EZ27" s="146">
        <v>68.400000000000006</v>
      </c>
      <c r="FA27" s="146">
        <v>59.6</v>
      </c>
      <c r="FB27" s="146">
        <v>66</v>
      </c>
      <c r="FC27" s="146">
        <v>59.1</v>
      </c>
      <c r="FD27" s="191">
        <v>80.3</v>
      </c>
      <c r="FE27" s="171">
        <v>74.7</v>
      </c>
      <c r="FF27" s="146">
        <v>56.6</v>
      </c>
      <c r="FG27" s="147">
        <v>301.8</v>
      </c>
      <c r="FH27" s="147">
        <v>82.3</v>
      </c>
      <c r="FI27" s="146">
        <v>351</v>
      </c>
      <c r="FJ27" s="146">
        <v>86.4</v>
      </c>
      <c r="FK27" s="182">
        <v>125.6</v>
      </c>
      <c r="FL27" s="146">
        <v>108.4</v>
      </c>
      <c r="FM27" s="146">
        <v>82.8</v>
      </c>
      <c r="FN27" s="146">
        <v>107.4</v>
      </c>
      <c r="FO27" s="146">
        <v>354.5</v>
      </c>
      <c r="FP27" s="191">
        <v>92.7</v>
      </c>
    </row>
    <row r="28" spans="1:172" ht="13" x14ac:dyDescent="0.3">
      <c r="A28" s="66" t="s">
        <v>32</v>
      </c>
      <c r="B28" s="57">
        <v>4840</v>
      </c>
      <c r="C28" s="21">
        <v>3556</v>
      </c>
      <c r="D28" s="21">
        <v>4957</v>
      </c>
      <c r="E28" s="21">
        <v>4718</v>
      </c>
      <c r="F28" s="21">
        <v>7639</v>
      </c>
      <c r="G28" s="21">
        <v>3319</v>
      </c>
      <c r="H28" s="21">
        <v>4800</v>
      </c>
      <c r="I28" s="21">
        <v>3289</v>
      </c>
      <c r="J28" s="21">
        <v>3181</v>
      </c>
      <c r="K28" s="21">
        <v>3271</v>
      </c>
      <c r="L28" s="21">
        <v>3626</v>
      </c>
      <c r="M28" s="21">
        <v>3357</v>
      </c>
      <c r="N28" s="21">
        <v>3721</v>
      </c>
      <c r="O28" s="21">
        <v>4170</v>
      </c>
      <c r="P28" s="21">
        <v>5580</v>
      </c>
      <c r="Q28" s="21">
        <v>4207</v>
      </c>
      <c r="R28" s="21">
        <v>5454</v>
      </c>
      <c r="S28" s="21">
        <v>4334</v>
      </c>
      <c r="T28" s="21">
        <v>4537</v>
      </c>
      <c r="U28" s="32">
        <v>4867</v>
      </c>
      <c r="V28" s="32">
        <v>5813</v>
      </c>
      <c r="W28" s="32">
        <v>5922</v>
      </c>
      <c r="X28" s="32">
        <v>4685</v>
      </c>
      <c r="Y28" s="32">
        <v>4993</v>
      </c>
      <c r="Z28" s="21">
        <v>4879</v>
      </c>
      <c r="AA28" s="21">
        <v>7320</v>
      </c>
      <c r="AB28" s="21">
        <v>4903</v>
      </c>
      <c r="AC28" s="21">
        <v>5544</v>
      </c>
      <c r="AD28" s="21">
        <v>866</v>
      </c>
      <c r="AE28" s="21">
        <v>5562</v>
      </c>
      <c r="AF28" s="21">
        <v>4511</v>
      </c>
      <c r="AG28" s="32">
        <v>5276</v>
      </c>
      <c r="AH28" s="32">
        <v>5261</v>
      </c>
      <c r="AI28" s="32">
        <v>5956</v>
      </c>
      <c r="AJ28" s="32">
        <v>7128</v>
      </c>
      <c r="AK28" s="32">
        <v>6396</v>
      </c>
      <c r="AL28" s="21">
        <v>5318</v>
      </c>
      <c r="AM28" s="21">
        <v>4655</v>
      </c>
      <c r="AN28" s="21">
        <v>6239</v>
      </c>
      <c r="AO28" s="21">
        <v>6489</v>
      </c>
      <c r="AP28" s="21">
        <v>7182</v>
      </c>
      <c r="AQ28" s="21">
        <v>7134</v>
      </c>
      <c r="AR28" s="21">
        <v>7536</v>
      </c>
      <c r="AS28" s="21">
        <v>6302</v>
      </c>
      <c r="AT28" s="21">
        <v>6341</v>
      </c>
      <c r="AU28" s="21">
        <v>5728</v>
      </c>
      <c r="AV28" s="21">
        <v>5646</v>
      </c>
      <c r="AW28" s="21">
        <v>6663</v>
      </c>
      <c r="AX28" s="21">
        <v>5155</v>
      </c>
      <c r="AY28" s="21">
        <v>5857</v>
      </c>
      <c r="AZ28" s="21">
        <v>5030</v>
      </c>
      <c r="BA28" s="21">
        <v>7025</v>
      </c>
      <c r="BB28" s="21">
        <v>7309</v>
      </c>
      <c r="BC28" s="21">
        <v>6723</v>
      </c>
      <c r="BD28" s="21">
        <v>5707</v>
      </c>
      <c r="BE28" s="21">
        <v>7284</v>
      </c>
      <c r="BF28" s="21">
        <v>7155</v>
      </c>
      <c r="BG28" s="21">
        <v>6719</v>
      </c>
      <c r="BH28" s="21">
        <v>15560</v>
      </c>
      <c r="BI28" s="21">
        <v>11078</v>
      </c>
      <c r="BJ28" s="29">
        <v>6220</v>
      </c>
      <c r="BK28" s="29">
        <v>7118</v>
      </c>
      <c r="BL28" s="29">
        <v>6859</v>
      </c>
      <c r="BM28" s="29">
        <v>7185</v>
      </c>
      <c r="BN28" s="29">
        <v>8655</v>
      </c>
      <c r="BO28" s="29">
        <v>7912</v>
      </c>
      <c r="BP28" s="29">
        <v>10566</v>
      </c>
      <c r="BQ28" s="29">
        <v>8781</v>
      </c>
      <c r="BR28" s="29">
        <v>6981</v>
      </c>
      <c r="BS28" s="29">
        <v>7794</v>
      </c>
      <c r="BT28" s="29">
        <v>8179</v>
      </c>
      <c r="BU28" s="29">
        <v>8741</v>
      </c>
      <c r="BV28" s="29">
        <v>6502</v>
      </c>
      <c r="BW28" s="29">
        <v>8255</v>
      </c>
      <c r="BX28" s="29">
        <v>7383</v>
      </c>
      <c r="BY28" s="29">
        <v>7544</v>
      </c>
      <c r="BZ28" s="29">
        <v>27018</v>
      </c>
      <c r="CA28" s="29">
        <v>8506</v>
      </c>
      <c r="CB28" s="29">
        <v>7145</v>
      </c>
      <c r="CC28" s="17">
        <v>8880</v>
      </c>
      <c r="CD28" s="17">
        <v>7232</v>
      </c>
      <c r="CE28" s="17">
        <v>7130</v>
      </c>
      <c r="CF28" s="17">
        <v>21193</v>
      </c>
      <c r="CG28" s="17">
        <v>10476</v>
      </c>
      <c r="CH28" s="39">
        <v>8058</v>
      </c>
      <c r="CI28" s="26">
        <v>5023</v>
      </c>
      <c r="CJ28" s="26">
        <v>9241</v>
      </c>
      <c r="CK28" s="26">
        <v>6291</v>
      </c>
      <c r="CL28" s="26">
        <v>7163</v>
      </c>
      <c r="CM28" s="26">
        <v>5636</v>
      </c>
      <c r="CN28" s="26">
        <v>5644</v>
      </c>
      <c r="CO28" s="26">
        <v>5536</v>
      </c>
      <c r="CP28" s="26">
        <v>7033</v>
      </c>
      <c r="CQ28" s="26">
        <v>8159</v>
      </c>
      <c r="CR28" s="26">
        <v>7228</v>
      </c>
      <c r="CS28" s="79">
        <v>5119</v>
      </c>
      <c r="CT28" s="90">
        <v>4209</v>
      </c>
      <c r="CU28" s="26">
        <v>6221</v>
      </c>
      <c r="CV28" s="17">
        <v>6893</v>
      </c>
      <c r="CW28" s="27">
        <v>6638</v>
      </c>
      <c r="CX28" s="26">
        <v>8097</v>
      </c>
      <c r="CY28" s="17">
        <v>6454</v>
      </c>
      <c r="CZ28" s="17">
        <v>6613</v>
      </c>
      <c r="DA28" s="17">
        <v>7977</v>
      </c>
      <c r="DB28" s="17">
        <v>7548</v>
      </c>
      <c r="DC28" s="17">
        <v>11551</v>
      </c>
      <c r="DD28" s="17">
        <v>6742</v>
      </c>
      <c r="DE28" s="102">
        <v>8414</v>
      </c>
      <c r="DF28" s="107">
        <v>6647</v>
      </c>
      <c r="DG28" s="26">
        <v>5952</v>
      </c>
      <c r="DH28" s="17">
        <v>10888</v>
      </c>
      <c r="DI28" s="27">
        <v>7467</v>
      </c>
      <c r="DJ28" s="26">
        <v>7650</v>
      </c>
      <c r="DK28" s="17">
        <v>8729</v>
      </c>
      <c r="DL28" s="17">
        <v>6829</v>
      </c>
      <c r="DM28" s="17">
        <v>6167</v>
      </c>
      <c r="DN28" s="17">
        <v>5250</v>
      </c>
      <c r="DO28" s="17">
        <v>2763</v>
      </c>
      <c r="DP28" s="17">
        <v>6537</v>
      </c>
      <c r="DQ28" s="102">
        <v>6179</v>
      </c>
      <c r="DR28" s="145">
        <v>4.5999999999999996</v>
      </c>
      <c r="DS28" s="146">
        <v>7.9</v>
      </c>
      <c r="DT28" s="146">
        <v>9.1999999999999993</v>
      </c>
      <c r="DU28" s="146">
        <v>7.4</v>
      </c>
      <c r="DV28" s="146">
        <v>9.9</v>
      </c>
      <c r="DW28" s="146">
        <v>8.1999999999999993</v>
      </c>
      <c r="DX28" s="146">
        <v>7.7</v>
      </c>
      <c r="DY28" s="146">
        <v>10.6</v>
      </c>
      <c r="DZ28" s="146">
        <v>10.1</v>
      </c>
      <c r="EA28" s="146">
        <v>10.3</v>
      </c>
      <c r="EB28" s="147">
        <v>7.8</v>
      </c>
      <c r="EC28" s="147">
        <v>8.9</v>
      </c>
      <c r="ED28" s="182">
        <f t="shared" si="0"/>
        <v>114.89999999999998</v>
      </c>
      <c r="EE28" s="182">
        <f t="shared" si="1"/>
        <v>114.49999999999999</v>
      </c>
      <c r="EF28" s="182">
        <f t="shared" si="2"/>
        <v>123.90000000000002</v>
      </c>
      <c r="EG28" s="171">
        <v>6.8</v>
      </c>
      <c r="EH28" s="146">
        <v>6.5</v>
      </c>
      <c r="EI28" s="182">
        <v>7.5</v>
      </c>
      <c r="EJ28" s="146">
        <v>7.1</v>
      </c>
      <c r="EK28" s="191">
        <v>8.6999999999999993</v>
      </c>
      <c r="EL28" s="191">
        <v>10.1</v>
      </c>
      <c r="EM28" s="191">
        <v>8.4</v>
      </c>
      <c r="EN28" s="191">
        <v>11</v>
      </c>
      <c r="EO28" s="191">
        <v>17.8</v>
      </c>
      <c r="EP28" s="191">
        <v>9.6</v>
      </c>
      <c r="EQ28" s="191">
        <v>12.8</v>
      </c>
      <c r="ER28" s="191">
        <v>8.6</v>
      </c>
      <c r="ES28" s="171">
        <v>10.8</v>
      </c>
      <c r="ET28" s="146">
        <v>8.8000000000000007</v>
      </c>
      <c r="EU28" s="147">
        <v>7.5</v>
      </c>
      <c r="EV28" s="147">
        <v>8.9</v>
      </c>
      <c r="EW28" s="146">
        <v>7</v>
      </c>
      <c r="EX28" s="146">
        <v>12.4</v>
      </c>
      <c r="EY28" s="182">
        <v>11.4</v>
      </c>
      <c r="EZ28" s="146">
        <v>8.6</v>
      </c>
      <c r="FA28" s="146">
        <v>9.5</v>
      </c>
      <c r="FB28" s="146">
        <v>9.8000000000000007</v>
      </c>
      <c r="FC28" s="146">
        <v>9.5</v>
      </c>
      <c r="FD28" s="191">
        <v>10.3</v>
      </c>
      <c r="FE28" s="171">
        <v>10</v>
      </c>
      <c r="FF28" s="146">
        <v>7.1</v>
      </c>
      <c r="FG28" s="147">
        <v>7.1</v>
      </c>
      <c r="FH28" s="147">
        <v>10.3</v>
      </c>
      <c r="FI28" s="146">
        <v>11.1</v>
      </c>
      <c r="FJ28" s="146">
        <v>11.8</v>
      </c>
      <c r="FK28" s="182">
        <v>12.9</v>
      </c>
      <c r="FL28" s="146">
        <v>11.9</v>
      </c>
      <c r="FM28" s="146">
        <v>9.8000000000000007</v>
      </c>
      <c r="FN28" s="146">
        <v>10.9</v>
      </c>
      <c r="FO28" s="146">
        <v>11</v>
      </c>
      <c r="FP28" s="191">
        <v>10</v>
      </c>
    </row>
    <row r="29" spans="1:172" ht="13" x14ac:dyDescent="0.3">
      <c r="A29" s="68" t="s">
        <v>31</v>
      </c>
      <c r="B29" s="57">
        <v>2923</v>
      </c>
      <c r="C29" s="21">
        <v>5930</v>
      </c>
      <c r="D29" s="21">
        <v>3133</v>
      </c>
      <c r="E29" s="21">
        <v>5455</v>
      </c>
      <c r="F29" s="21">
        <v>3373</v>
      </c>
      <c r="G29" s="21">
        <v>9992</v>
      </c>
      <c r="H29" s="21">
        <v>3727</v>
      </c>
      <c r="I29" s="21">
        <v>2320</v>
      </c>
      <c r="J29" s="21">
        <v>2727</v>
      </c>
      <c r="K29" s="21">
        <v>1725</v>
      </c>
      <c r="L29" s="21">
        <v>4340</v>
      </c>
      <c r="M29" s="21">
        <v>1484</v>
      </c>
      <c r="N29" s="21">
        <v>1939</v>
      </c>
      <c r="O29" s="21">
        <v>2245</v>
      </c>
      <c r="P29" s="21">
        <v>2100</v>
      </c>
      <c r="Q29" s="21">
        <v>2280</v>
      </c>
      <c r="R29" s="21">
        <v>2218</v>
      </c>
      <c r="S29" s="21">
        <v>3067</v>
      </c>
      <c r="T29" s="21">
        <v>1369</v>
      </c>
      <c r="U29" s="32">
        <v>7523</v>
      </c>
      <c r="V29" s="32">
        <v>1427</v>
      </c>
      <c r="W29" s="32">
        <v>4654</v>
      </c>
      <c r="X29" s="32">
        <v>2932</v>
      </c>
      <c r="Y29" s="32">
        <v>2477</v>
      </c>
      <c r="Z29" s="21">
        <v>3570</v>
      </c>
      <c r="AA29" s="21">
        <v>2785</v>
      </c>
      <c r="AB29" s="21">
        <v>1957</v>
      </c>
      <c r="AC29" s="21">
        <v>2596</v>
      </c>
      <c r="AD29" s="21">
        <v>2130</v>
      </c>
      <c r="AE29" s="21">
        <v>2508</v>
      </c>
      <c r="AF29" s="21">
        <v>3010</v>
      </c>
      <c r="AG29" s="32">
        <v>4429</v>
      </c>
      <c r="AH29" s="32">
        <v>4954</v>
      </c>
      <c r="AI29" s="32">
        <v>4357</v>
      </c>
      <c r="AJ29" s="32">
        <v>4738</v>
      </c>
      <c r="AK29" s="32">
        <v>3008</v>
      </c>
      <c r="AL29" s="21">
        <v>3079</v>
      </c>
      <c r="AM29" s="21">
        <v>2299</v>
      </c>
      <c r="AN29" s="21">
        <v>2711</v>
      </c>
      <c r="AO29" s="21">
        <v>3615</v>
      </c>
      <c r="AP29" s="21">
        <v>3066</v>
      </c>
      <c r="AQ29" s="21">
        <v>3890</v>
      </c>
      <c r="AR29" s="21">
        <v>4213</v>
      </c>
      <c r="AS29" s="21">
        <v>3717</v>
      </c>
      <c r="AT29" s="21">
        <v>2639</v>
      </c>
      <c r="AU29" s="21">
        <v>2591</v>
      </c>
      <c r="AV29" s="22">
        <v>3289</v>
      </c>
      <c r="AW29" s="21">
        <v>6730</v>
      </c>
      <c r="AX29" s="21">
        <v>3006</v>
      </c>
      <c r="AY29" s="21">
        <v>2166</v>
      </c>
      <c r="AZ29" s="21">
        <v>4173</v>
      </c>
      <c r="BA29" s="21">
        <v>3948</v>
      </c>
      <c r="BB29" s="21">
        <v>4728</v>
      </c>
      <c r="BC29" s="21">
        <v>4905</v>
      </c>
      <c r="BD29" s="21">
        <v>4980</v>
      </c>
      <c r="BE29" s="21">
        <v>4699</v>
      </c>
      <c r="BF29" s="21">
        <v>6364</v>
      </c>
      <c r="BG29" s="21">
        <v>3605</v>
      </c>
      <c r="BH29" s="21">
        <v>7126</v>
      </c>
      <c r="BI29" s="21">
        <v>3668</v>
      </c>
      <c r="BJ29" s="29">
        <v>4071</v>
      </c>
      <c r="BK29" s="29">
        <v>3582</v>
      </c>
      <c r="BL29" s="29">
        <v>3110</v>
      </c>
      <c r="BM29" s="29">
        <v>5046</v>
      </c>
      <c r="BN29" s="29">
        <v>7653</v>
      </c>
      <c r="BO29" s="29">
        <v>4490</v>
      </c>
      <c r="BP29" s="29">
        <v>3020</v>
      </c>
      <c r="BQ29" s="29">
        <v>5963</v>
      </c>
      <c r="BR29" s="29">
        <v>4927</v>
      </c>
      <c r="BS29" s="29">
        <v>5131</v>
      </c>
      <c r="BT29" s="29">
        <v>5876</v>
      </c>
      <c r="BU29" s="29">
        <v>6146</v>
      </c>
      <c r="BV29" s="29">
        <v>3941</v>
      </c>
      <c r="BW29" s="29">
        <v>4411</v>
      </c>
      <c r="BX29" s="29">
        <v>4177</v>
      </c>
      <c r="BY29" s="29">
        <v>4164</v>
      </c>
      <c r="BZ29" s="29">
        <v>4563</v>
      </c>
      <c r="CA29" s="29">
        <v>4101</v>
      </c>
      <c r="CB29" s="29">
        <v>9424</v>
      </c>
      <c r="CC29" s="17">
        <v>6278</v>
      </c>
      <c r="CD29" s="17">
        <v>6858</v>
      </c>
      <c r="CE29" s="17">
        <v>4959</v>
      </c>
      <c r="CF29" s="17">
        <v>6174</v>
      </c>
      <c r="CG29" s="17">
        <v>3997</v>
      </c>
      <c r="CH29" s="40">
        <v>3625</v>
      </c>
      <c r="CI29" s="17">
        <v>4677</v>
      </c>
      <c r="CJ29" s="17">
        <v>5999</v>
      </c>
      <c r="CK29" s="17">
        <v>2928</v>
      </c>
      <c r="CL29" s="17">
        <v>5983</v>
      </c>
      <c r="CM29" s="17">
        <v>3100</v>
      </c>
      <c r="CN29" s="17">
        <v>4252</v>
      </c>
      <c r="CO29" s="17">
        <v>4770</v>
      </c>
      <c r="CP29" s="17">
        <v>5920</v>
      </c>
      <c r="CQ29" s="17">
        <v>2655</v>
      </c>
      <c r="CR29" s="17">
        <v>3845</v>
      </c>
      <c r="CS29" s="81">
        <v>8329</v>
      </c>
      <c r="CT29" s="92">
        <v>5231</v>
      </c>
      <c r="CU29" s="17">
        <v>9522</v>
      </c>
      <c r="CV29" s="17">
        <v>4874</v>
      </c>
      <c r="CW29" s="27">
        <v>8630</v>
      </c>
      <c r="CX29" s="17">
        <v>8877</v>
      </c>
      <c r="CY29" s="17">
        <v>4499</v>
      </c>
      <c r="CZ29" s="17">
        <v>4666</v>
      </c>
      <c r="DA29" s="17">
        <v>2377</v>
      </c>
      <c r="DB29" s="17">
        <v>5553</v>
      </c>
      <c r="DC29" s="17">
        <v>5431</v>
      </c>
      <c r="DD29" s="17">
        <v>4349</v>
      </c>
      <c r="DE29" s="102">
        <v>5981</v>
      </c>
      <c r="DF29" s="109">
        <v>4002</v>
      </c>
      <c r="DG29" s="17">
        <v>3437</v>
      </c>
      <c r="DH29" s="17">
        <v>3724</v>
      </c>
      <c r="DI29" s="27">
        <v>5722</v>
      </c>
      <c r="DJ29" s="17">
        <v>7068</v>
      </c>
      <c r="DK29" s="17">
        <v>25076</v>
      </c>
      <c r="DL29" s="17">
        <v>6058</v>
      </c>
      <c r="DM29" s="17">
        <v>4200</v>
      </c>
      <c r="DN29" s="17">
        <v>4387</v>
      </c>
      <c r="DO29" s="17">
        <v>6552</v>
      </c>
      <c r="DP29" s="17">
        <v>2587</v>
      </c>
      <c r="DQ29" s="102">
        <v>6389</v>
      </c>
      <c r="DR29" s="145">
        <v>9.1999999999999993</v>
      </c>
      <c r="DS29" s="146">
        <v>6</v>
      </c>
      <c r="DT29" s="146">
        <v>7.9</v>
      </c>
      <c r="DU29" s="146">
        <v>5.7</v>
      </c>
      <c r="DV29" s="146">
        <v>6.6</v>
      </c>
      <c r="DW29" s="146">
        <v>7.4</v>
      </c>
      <c r="DX29" s="146">
        <v>8.1</v>
      </c>
      <c r="DY29" s="146">
        <v>8.6999999999999993</v>
      </c>
      <c r="DZ29" s="146">
        <v>8.1999999999999993</v>
      </c>
      <c r="EA29" s="146">
        <v>7.7</v>
      </c>
      <c r="EB29" s="147">
        <v>6.8</v>
      </c>
      <c r="EC29" s="147">
        <v>10.5</v>
      </c>
      <c r="ED29" s="182">
        <f t="shared" si="0"/>
        <v>118.5</v>
      </c>
      <c r="EE29" s="182">
        <f t="shared" si="1"/>
        <v>113.1</v>
      </c>
      <c r="EF29" s="182">
        <f t="shared" si="2"/>
        <v>137.9</v>
      </c>
      <c r="EG29" s="171">
        <v>18.600000000000001</v>
      </c>
      <c r="EH29" s="146">
        <v>6</v>
      </c>
      <c r="EI29" s="182">
        <v>11.6</v>
      </c>
      <c r="EJ29" s="146">
        <v>7.6</v>
      </c>
      <c r="EK29" s="191">
        <v>15.6</v>
      </c>
      <c r="EL29" s="191">
        <v>7.8</v>
      </c>
      <c r="EM29" s="191">
        <v>5.6</v>
      </c>
      <c r="EN29" s="191">
        <v>12.7</v>
      </c>
      <c r="EO29" s="191">
        <v>7.5</v>
      </c>
      <c r="EP29" s="191">
        <v>9.5</v>
      </c>
      <c r="EQ29" s="191">
        <v>8</v>
      </c>
      <c r="ER29" s="191">
        <v>8</v>
      </c>
      <c r="ES29" s="171">
        <v>6.2</v>
      </c>
      <c r="ET29" s="146">
        <v>5.7</v>
      </c>
      <c r="EU29" s="147">
        <v>5.7</v>
      </c>
      <c r="EV29" s="147">
        <v>9.4</v>
      </c>
      <c r="EW29" s="146">
        <v>12.3</v>
      </c>
      <c r="EX29" s="146">
        <v>11.7</v>
      </c>
      <c r="EY29" s="182">
        <v>10.8</v>
      </c>
      <c r="EZ29" s="146">
        <v>9.9</v>
      </c>
      <c r="FA29" s="146">
        <v>9.6</v>
      </c>
      <c r="FB29" s="146">
        <v>7.6</v>
      </c>
      <c r="FC29" s="146">
        <v>6.9</v>
      </c>
      <c r="FD29" s="191">
        <v>17.3</v>
      </c>
      <c r="FE29" s="171">
        <v>10.7</v>
      </c>
      <c r="FF29" s="146">
        <v>7.8</v>
      </c>
      <c r="FG29" s="147">
        <v>8.3000000000000007</v>
      </c>
      <c r="FH29" s="147">
        <v>10.6</v>
      </c>
      <c r="FI29" s="146">
        <v>8.6</v>
      </c>
      <c r="FJ29" s="146">
        <v>18.2</v>
      </c>
      <c r="FK29" s="182">
        <v>11.8</v>
      </c>
      <c r="FL29" s="146">
        <v>13.3</v>
      </c>
      <c r="FM29" s="146">
        <v>13</v>
      </c>
      <c r="FN29" s="146">
        <v>9.5</v>
      </c>
      <c r="FO29" s="146">
        <v>15</v>
      </c>
      <c r="FP29" s="191">
        <v>11.1</v>
      </c>
    </row>
    <row r="30" spans="1:172" ht="13" x14ac:dyDescent="0.3">
      <c r="A30" s="66" t="s">
        <v>33</v>
      </c>
      <c r="B30" s="57">
        <v>2200</v>
      </c>
      <c r="C30" s="21">
        <v>9713</v>
      </c>
      <c r="D30" s="21">
        <v>6882</v>
      </c>
      <c r="E30" s="21">
        <v>2170</v>
      </c>
      <c r="F30" s="21">
        <v>2269</v>
      </c>
      <c r="G30" s="21">
        <v>791</v>
      </c>
      <c r="H30" s="21">
        <v>913</v>
      </c>
      <c r="I30" s="21">
        <v>1400</v>
      </c>
      <c r="J30" s="21">
        <v>2090</v>
      </c>
      <c r="K30" s="21">
        <v>2467</v>
      </c>
      <c r="L30" s="21">
        <v>3012</v>
      </c>
      <c r="M30" s="21">
        <v>2723</v>
      </c>
      <c r="N30" s="21">
        <v>2519</v>
      </c>
      <c r="O30" s="21">
        <v>2795</v>
      </c>
      <c r="P30" s="21">
        <v>2973</v>
      </c>
      <c r="Q30" s="21">
        <v>3245</v>
      </c>
      <c r="R30" s="21">
        <v>7776</v>
      </c>
      <c r="S30" s="21">
        <v>3702</v>
      </c>
      <c r="T30" s="21">
        <v>2939</v>
      </c>
      <c r="U30" s="32">
        <v>27505</v>
      </c>
      <c r="V30" s="32">
        <v>2246</v>
      </c>
      <c r="W30" s="32">
        <v>5149</v>
      </c>
      <c r="X30" s="32">
        <v>5926</v>
      </c>
      <c r="Y30" s="32">
        <v>5325</v>
      </c>
      <c r="Z30" s="21">
        <v>4222</v>
      </c>
      <c r="AA30" s="21">
        <v>3302</v>
      </c>
      <c r="AB30" s="21">
        <v>3610</v>
      </c>
      <c r="AC30" s="21">
        <v>13006</v>
      </c>
      <c r="AD30" s="21">
        <v>119</v>
      </c>
      <c r="AE30" s="21">
        <v>3242</v>
      </c>
      <c r="AF30" s="21">
        <v>3448</v>
      </c>
      <c r="AG30" s="32">
        <v>3929</v>
      </c>
      <c r="AH30" s="32">
        <v>3813</v>
      </c>
      <c r="AI30" s="32">
        <v>5307</v>
      </c>
      <c r="AJ30" s="32">
        <v>5674</v>
      </c>
      <c r="AK30" s="32">
        <v>7620</v>
      </c>
      <c r="AL30" s="21">
        <v>1585</v>
      </c>
      <c r="AM30" s="21">
        <v>3460</v>
      </c>
      <c r="AN30" s="21">
        <v>3998</v>
      </c>
      <c r="AO30" s="21">
        <v>4482</v>
      </c>
      <c r="AP30" s="21">
        <v>3752</v>
      </c>
      <c r="AQ30" s="21">
        <v>3576</v>
      </c>
      <c r="AR30" s="21">
        <v>2722</v>
      </c>
      <c r="AS30" s="21">
        <v>3175</v>
      </c>
      <c r="AT30" s="21">
        <v>4651</v>
      </c>
      <c r="AU30" s="21">
        <v>3850</v>
      </c>
      <c r="AV30" s="21">
        <v>3409</v>
      </c>
      <c r="AW30" s="21">
        <v>8640</v>
      </c>
      <c r="AX30" s="21">
        <v>4573</v>
      </c>
      <c r="AY30" s="21">
        <v>4552</v>
      </c>
      <c r="AZ30" s="21">
        <v>5621</v>
      </c>
      <c r="BA30" s="21">
        <v>5234</v>
      </c>
      <c r="BB30" s="21">
        <v>4951</v>
      </c>
      <c r="BC30" s="21">
        <v>4754</v>
      </c>
      <c r="BD30" s="21">
        <v>6653</v>
      </c>
      <c r="BE30" s="21">
        <v>4907</v>
      </c>
      <c r="BF30" s="21">
        <v>3979</v>
      </c>
      <c r="BG30" s="21">
        <v>4676</v>
      </c>
      <c r="BH30" s="21">
        <v>4596</v>
      </c>
      <c r="BI30" s="21">
        <v>4494</v>
      </c>
      <c r="BJ30" s="29">
        <v>2917</v>
      </c>
      <c r="BK30" s="29">
        <v>5033</v>
      </c>
      <c r="BL30" s="29">
        <v>4394</v>
      </c>
      <c r="BM30" s="29">
        <v>4540</v>
      </c>
      <c r="BN30" s="29">
        <v>3735</v>
      </c>
      <c r="BO30" s="29">
        <v>7753</v>
      </c>
      <c r="BP30" s="29">
        <v>5671</v>
      </c>
      <c r="BQ30" s="29">
        <v>5927</v>
      </c>
      <c r="BR30" s="29">
        <v>3241</v>
      </c>
      <c r="BS30" s="29">
        <v>5306</v>
      </c>
      <c r="BT30" s="29">
        <v>8199</v>
      </c>
      <c r="BU30" s="29">
        <v>13902</v>
      </c>
      <c r="BV30" s="29">
        <v>5059</v>
      </c>
      <c r="BW30" s="29">
        <v>3171</v>
      </c>
      <c r="BX30" s="29">
        <v>5585</v>
      </c>
      <c r="BY30" s="29">
        <v>4174</v>
      </c>
      <c r="BZ30" s="29">
        <v>6802</v>
      </c>
      <c r="CA30" s="29">
        <v>6990</v>
      </c>
      <c r="CB30" s="29">
        <v>10355</v>
      </c>
      <c r="CC30" s="17">
        <v>5609</v>
      </c>
      <c r="CD30" s="17">
        <v>8944</v>
      </c>
      <c r="CE30" s="17">
        <v>9247</v>
      </c>
      <c r="CF30" s="17">
        <v>12162</v>
      </c>
      <c r="CG30" s="17">
        <v>6972</v>
      </c>
      <c r="CH30" s="39">
        <v>9691</v>
      </c>
      <c r="CI30" s="26">
        <v>2069</v>
      </c>
      <c r="CJ30" s="26">
        <v>2288</v>
      </c>
      <c r="CK30" s="26">
        <v>2773</v>
      </c>
      <c r="CL30" s="26">
        <v>3942</v>
      </c>
      <c r="CM30" s="26">
        <v>4715</v>
      </c>
      <c r="CN30" s="26">
        <v>2710</v>
      </c>
      <c r="CO30" s="26">
        <v>3670</v>
      </c>
      <c r="CP30" s="26">
        <v>1365</v>
      </c>
      <c r="CQ30" s="26">
        <v>4759</v>
      </c>
      <c r="CR30" s="26">
        <v>4457</v>
      </c>
      <c r="CS30" s="79">
        <v>4392</v>
      </c>
      <c r="CT30" s="90">
        <v>1253</v>
      </c>
      <c r="CU30" s="26">
        <v>1899</v>
      </c>
      <c r="CV30" s="17">
        <v>3156</v>
      </c>
      <c r="CW30" s="27">
        <v>4115</v>
      </c>
      <c r="CX30" s="26">
        <v>4241</v>
      </c>
      <c r="CY30" s="17">
        <v>6561</v>
      </c>
      <c r="CZ30" s="17">
        <v>8179</v>
      </c>
      <c r="DA30" s="17">
        <v>4124</v>
      </c>
      <c r="DB30" s="17">
        <v>12649</v>
      </c>
      <c r="DC30" s="17">
        <v>11704</v>
      </c>
      <c r="DD30" s="17">
        <v>8391</v>
      </c>
      <c r="DE30" s="102">
        <v>7070</v>
      </c>
      <c r="DF30" s="107">
        <v>3201</v>
      </c>
      <c r="DG30" s="26">
        <v>4335</v>
      </c>
      <c r="DH30" s="17">
        <v>3749</v>
      </c>
      <c r="DI30" s="27">
        <v>4340</v>
      </c>
      <c r="DJ30" s="26">
        <v>2877</v>
      </c>
      <c r="DK30" s="17">
        <v>3368</v>
      </c>
      <c r="DL30" s="17">
        <v>2662</v>
      </c>
      <c r="DM30" s="17">
        <v>2498</v>
      </c>
      <c r="DN30" s="17">
        <v>1549</v>
      </c>
      <c r="DO30" s="17">
        <v>1634</v>
      </c>
      <c r="DP30" s="17">
        <v>3081</v>
      </c>
      <c r="DQ30" s="102">
        <v>3805</v>
      </c>
      <c r="DR30" s="145">
        <v>10.199999999999999</v>
      </c>
      <c r="DS30" s="146">
        <v>5.7</v>
      </c>
      <c r="DT30" s="146">
        <v>4.0999999999999996</v>
      </c>
      <c r="DU30" s="146">
        <v>3.2</v>
      </c>
      <c r="DV30" s="146">
        <v>6.2</v>
      </c>
      <c r="DW30" s="146">
        <v>4.5</v>
      </c>
      <c r="DX30" s="146">
        <v>6.7</v>
      </c>
      <c r="DY30" s="146">
        <v>7.3</v>
      </c>
      <c r="DZ30" s="146">
        <v>7.2</v>
      </c>
      <c r="EA30" s="146">
        <v>6.8</v>
      </c>
      <c r="EB30" s="147">
        <v>7.9</v>
      </c>
      <c r="EC30" s="147">
        <v>8.6999999999999993</v>
      </c>
      <c r="ED30" s="182">
        <f t="shared" si="0"/>
        <v>103.8</v>
      </c>
      <c r="EE30" s="182">
        <f t="shared" si="1"/>
        <v>109.60000000000001</v>
      </c>
      <c r="EF30" s="182">
        <f t="shared" si="2"/>
        <v>124.8</v>
      </c>
      <c r="EG30" s="171">
        <v>9</v>
      </c>
      <c r="EH30" s="146">
        <v>6.2</v>
      </c>
      <c r="EI30" s="182">
        <v>5.3</v>
      </c>
      <c r="EJ30" s="146">
        <v>7.9</v>
      </c>
      <c r="EK30" s="191">
        <v>10</v>
      </c>
      <c r="EL30" s="191">
        <v>7.6</v>
      </c>
      <c r="EM30" s="191">
        <v>7.2</v>
      </c>
      <c r="EN30" s="191">
        <v>12.5</v>
      </c>
      <c r="EO30" s="191">
        <v>9.8000000000000007</v>
      </c>
      <c r="EP30" s="191">
        <v>10.1</v>
      </c>
      <c r="EQ30" s="191">
        <v>8.9</v>
      </c>
      <c r="ER30" s="191">
        <v>9.3000000000000007</v>
      </c>
      <c r="ES30" s="171">
        <v>5</v>
      </c>
      <c r="ET30" s="146">
        <v>6.6</v>
      </c>
      <c r="EU30" s="147">
        <v>10.8</v>
      </c>
      <c r="EV30" s="147">
        <v>9.3000000000000007</v>
      </c>
      <c r="EW30" s="146">
        <v>13.4</v>
      </c>
      <c r="EX30" s="146">
        <v>11.1</v>
      </c>
      <c r="EY30" s="182">
        <v>7.6</v>
      </c>
      <c r="EZ30" s="146">
        <v>7.6</v>
      </c>
      <c r="FA30" s="146">
        <v>6.5</v>
      </c>
      <c r="FB30" s="146">
        <v>11.2</v>
      </c>
      <c r="FC30" s="146">
        <v>9.1999999999999993</v>
      </c>
      <c r="FD30" s="191">
        <v>11.3</v>
      </c>
      <c r="FE30" s="171">
        <v>9.5</v>
      </c>
      <c r="FF30" s="146">
        <v>4.5999999999999996</v>
      </c>
      <c r="FG30" s="147">
        <v>7.8</v>
      </c>
      <c r="FH30" s="147">
        <v>14.5</v>
      </c>
      <c r="FI30" s="146">
        <v>13.3</v>
      </c>
      <c r="FJ30" s="146">
        <v>10.7</v>
      </c>
      <c r="FK30" s="182">
        <v>10.199999999999999</v>
      </c>
      <c r="FL30" s="146">
        <v>11.3</v>
      </c>
      <c r="FM30" s="146">
        <v>9.5</v>
      </c>
      <c r="FN30" s="146">
        <v>12.8</v>
      </c>
      <c r="FO30" s="146">
        <v>11.5</v>
      </c>
      <c r="FP30" s="191">
        <v>9.1</v>
      </c>
    </row>
    <row r="31" spans="1:172" ht="13" x14ac:dyDescent="0.3">
      <c r="A31" s="66" t="s">
        <v>34</v>
      </c>
      <c r="B31" s="57">
        <v>1744</v>
      </c>
      <c r="C31" s="21">
        <v>3618</v>
      </c>
      <c r="D31" s="21">
        <v>3963</v>
      </c>
      <c r="E31" s="21">
        <v>2161</v>
      </c>
      <c r="F31" s="21">
        <v>2991</v>
      </c>
      <c r="G31" s="21">
        <v>6016</v>
      </c>
      <c r="H31" s="21">
        <v>2132</v>
      </c>
      <c r="I31" s="21">
        <v>2705</v>
      </c>
      <c r="J31" s="21">
        <v>2818</v>
      </c>
      <c r="K31" s="21">
        <v>2914</v>
      </c>
      <c r="L31" s="21">
        <v>2872</v>
      </c>
      <c r="M31" s="21">
        <v>2984</v>
      </c>
      <c r="N31" s="21">
        <v>1601</v>
      </c>
      <c r="O31" s="21">
        <v>2276</v>
      </c>
      <c r="P31" s="21">
        <v>2802</v>
      </c>
      <c r="Q31" s="21">
        <v>2644</v>
      </c>
      <c r="R31" s="21">
        <v>9554</v>
      </c>
      <c r="S31" s="21">
        <v>2722</v>
      </c>
      <c r="T31" s="21">
        <v>3701</v>
      </c>
      <c r="U31" s="32">
        <v>3407</v>
      </c>
      <c r="V31" s="32">
        <v>1982</v>
      </c>
      <c r="W31" s="32">
        <v>4018</v>
      </c>
      <c r="X31" s="32">
        <v>2677</v>
      </c>
      <c r="Y31" s="32">
        <v>2854</v>
      </c>
      <c r="Z31" s="21">
        <v>2689</v>
      </c>
      <c r="AA31" s="21">
        <v>2491</v>
      </c>
      <c r="AB31" s="21">
        <v>2476</v>
      </c>
      <c r="AC31" s="21">
        <v>3627</v>
      </c>
      <c r="AD31" s="21">
        <v>669</v>
      </c>
      <c r="AE31" s="21">
        <v>2919</v>
      </c>
      <c r="AF31" s="21">
        <v>3463</v>
      </c>
      <c r="AG31" s="32">
        <v>2677</v>
      </c>
      <c r="AH31" s="32">
        <v>2753</v>
      </c>
      <c r="AI31" s="32">
        <v>4616</v>
      </c>
      <c r="AJ31" s="32">
        <v>3177</v>
      </c>
      <c r="AK31" s="32">
        <v>3286</v>
      </c>
      <c r="AL31" s="21">
        <v>2815</v>
      </c>
      <c r="AM31" s="21">
        <v>2905</v>
      </c>
      <c r="AN31" s="21">
        <v>3358</v>
      </c>
      <c r="AO31" s="21">
        <v>3033</v>
      </c>
      <c r="AP31" s="21">
        <v>4417</v>
      </c>
      <c r="AQ31" s="21">
        <v>4198</v>
      </c>
      <c r="AR31" s="21">
        <v>3726</v>
      </c>
      <c r="AS31" s="21">
        <v>2974</v>
      </c>
      <c r="AT31" s="21">
        <v>3640</v>
      </c>
      <c r="AU31" s="21">
        <v>3687</v>
      </c>
      <c r="AV31" s="21">
        <v>4025</v>
      </c>
      <c r="AW31" s="21">
        <v>4677</v>
      </c>
      <c r="AX31" s="21">
        <v>3273</v>
      </c>
      <c r="AY31" s="21">
        <v>4177</v>
      </c>
      <c r="AZ31" s="21">
        <v>2851</v>
      </c>
      <c r="BA31" s="21">
        <v>3120</v>
      </c>
      <c r="BB31" s="21">
        <v>3469</v>
      </c>
      <c r="BC31" s="21">
        <v>4060</v>
      </c>
      <c r="BD31" s="21">
        <v>3676</v>
      </c>
      <c r="BE31" s="21">
        <v>4166</v>
      </c>
      <c r="BF31" s="21">
        <v>4074</v>
      </c>
      <c r="BG31" s="21">
        <v>8665</v>
      </c>
      <c r="BH31" s="21">
        <v>5154</v>
      </c>
      <c r="BI31" s="21">
        <v>5686</v>
      </c>
      <c r="BJ31" s="29">
        <v>2849</v>
      </c>
      <c r="BK31" s="29">
        <v>2805</v>
      </c>
      <c r="BL31" s="29">
        <v>3736</v>
      </c>
      <c r="BM31" s="29">
        <v>3402</v>
      </c>
      <c r="BN31" s="29">
        <v>3736</v>
      </c>
      <c r="BO31" s="29">
        <v>4529</v>
      </c>
      <c r="BP31" s="29">
        <v>4098</v>
      </c>
      <c r="BQ31" s="29">
        <v>4818</v>
      </c>
      <c r="BR31" s="29">
        <v>3762</v>
      </c>
      <c r="BS31" s="29">
        <v>4600</v>
      </c>
      <c r="BT31" s="29">
        <v>6112</v>
      </c>
      <c r="BU31" s="29">
        <v>5483</v>
      </c>
      <c r="BV31" s="29">
        <v>4180</v>
      </c>
      <c r="BW31" s="29">
        <v>5151</v>
      </c>
      <c r="BX31" s="29">
        <v>5022</v>
      </c>
      <c r="BY31" s="29">
        <v>3986</v>
      </c>
      <c r="BZ31" s="29">
        <v>5185</v>
      </c>
      <c r="CA31" s="29">
        <v>4866</v>
      </c>
      <c r="CB31" s="29">
        <v>4068</v>
      </c>
      <c r="CC31" s="17">
        <v>6080</v>
      </c>
      <c r="CD31" s="17">
        <v>5303</v>
      </c>
      <c r="CE31" s="17">
        <v>7731</v>
      </c>
      <c r="CF31" s="17">
        <v>6129</v>
      </c>
      <c r="CG31" s="17">
        <v>4415</v>
      </c>
      <c r="CH31" s="39">
        <v>3196</v>
      </c>
      <c r="CI31" s="26">
        <v>4632</v>
      </c>
      <c r="CJ31" s="26">
        <v>3601</v>
      </c>
      <c r="CK31" s="26">
        <v>3512</v>
      </c>
      <c r="CL31" s="26">
        <v>3898</v>
      </c>
      <c r="CM31" s="26">
        <v>6497</v>
      </c>
      <c r="CN31" s="26">
        <v>5549</v>
      </c>
      <c r="CO31" s="26">
        <v>6667</v>
      </c>
      <c r="CP31" s="26">
        <v>5916</v>
      </c>
      <c r="CQ31" s="26">
        <v>6533</v>
      </c>
      <c r="CR31" s="26">
        <v>4241</v>
      </c>
      <c r="CS31" s="79">
        <v>4020</v>
      </c>
      <c r="CT31" s="90">
        <v>4444</v>
      </c>
      <c r="CU31" s="26">
        <v>3845</v>
      </c>
      <c r="CV31" s="17">
        <v>3687</v>
      </c>
      <c r="CW31" s="27">
        <v>4599</v>
      </c>
      <c r="CX31" s="26">
        <v>5989</v>
      </c>
      <c r="CY31" s="17">
        <v>5650</v>
      </c>
      <c r="CZ31" s="17">
        <v>8250</v>
      </c>
      <c r="DA31" s="17">
        <v>8409</v>
      </c>
      <c r="DB31" s="17">
        <v>7962</v>
      </c>
      <c r="DC31" s="17">
        <v>6456</v>
      </c>
      <c r="DD31" s="17">
        <v>7325</v>
      </c>
      <c r="DE31" s="102">
        <v>10159</v>
      </c>
      <c r="DF31" s="107">
        <v>9533</v>
      </c>
      <c r="DG31" s="26">
        <v>4263</v>
      </c>
      <c r="DH31" s="17">
        <v>5126</v>
      </c>
      <c r="DI31" s="27">
        <v>6385</v>
      </c>
      <c r="DJ31" s="26">
        <v>6031</v>
      </c>
      <c r="DK31" s="17">
        <v>5574</v>
      </c>
      <c r="DL31" s="17">
        <v>6766</v>
      </c>
      <c r="DM31" s="17">
        <v>3944</v>
      </c>
      <c r="DN31" s="17">
        <v>5426</v>
      </c>
      <c r="DO31" s="17">
        <v>5739</v>
      </c>
      <c r="DP31" s="17">
        <v>4363</v>
      </c>
      <c r="DQ31" s="102">
        <v>6077</v>
      </c>
      <c r="DR31" s="145">
        <v>9.6</v>
      </c>
      <c r="DS31" s="146">
        <v>4.0999999999999996</v>
      </c>
      <c r="DT31" s="146">
        <v>6.6</v>
      </c>
      <c r="DU31" s="146">
        <v>4.0999999999999996</v>
      </c>
      <c r="DV31" s="146">
        <v>7.5</v>
      </c>
      <c r="DW31" s="146">
        <v>4.7</v>
      </c>
      <c r="DX31" s="146">
        <v>6.3</v>
      </c>
      <c r="DY31" s="146">
        <v>6.8</v>
      </c>
      <c r="DZ31" s="146">
        <v>6.2</v>
      </c>
      <c r="EA31" s="146">
        <v>6.7</v>
      </c>
      <c r="EB31" s="147">
        <v>10.7</v>
      </c>
      <c r="EC31" s="147">
        <v>10.6</v>
      </c>
      <c r="ED31" s="182">
        <f t="shared" si="0"/>
        <v>97.3</v>
      </c>
      <c r="EE31" s="182">
        <f t="shared" si="1"/>
        <v>91.8</v>
      </c>
      <c r="EF31" s="182">
        <f t="shared" si="2"/>
        <v>112.99999999999999</v>
      </c>
      <c r="EG31" s="171">
        <v>4.7</v>
      </c>
      <c r="EH31" s="146">
        <v>6.5</v>
      </c>
      <c r="EI31" s="182">
        <v>5.5</v>
      </c>
      <c r="EJ31" s="146">
        <v>6.2</v>
      </c>
      <c r="EK31" s="191">
        <v>6.4</v>
      </c>
      <c r="EL31" s="191">
        <v>7</v>
      </c>
      <c r="EM31" s="191">
        <v>7.2</v>
      </c>
      <c r="EN31" s="191">
        <v>13</v>
      </c>
      <c r="EO31" s="191">
        <v>17.7</v>
      </c>
      <c r="EP31" s="191">
        <v>7</v>
      </c>
      <c r="EQ31" s="191">
        <v>8.8000000000000007</v>
      </c>
      <c r="ER31" s="191">
        <v>7.3</v>
      </c>
      <c r="ES31" s="171">
        <v>6.6</v>
      </c>
      <c r="ET31" s="146">
        <v>6.1</v>
      </c>
      <c r="EU31" s="147">
        <v>6.2</v>
      </c>
      <c r="EV31" s="147">
        <v>7</v>
      </c>
      <c r="EW31" s="146">
        <v>8</v>
      </c>
      <c r="EX31" s="146">
        <v>7.5</v>
      </c>
      <c r="EY31" s="182">
        <v>7.7</v>
      </c>
      <c r="EZ31" s="146">
        <v>8.1</v>
      </c>
      <c r="FA31" s="146">
        <v>7.9</v>
      </c>
      <c r="FB31" s="146">
        <v>8.5</v>
      </c>
      <c r="FC31" s="146">
        <v>9.6</v>
      </c>
      <c r="FD31" s="191">
        <v>8.6</v>
      </c>
      <c r="FE31" s="171">
        <v>7.1</v>
      </c>
      <c r="FF31" s="146">
        <v>5.6</v>
      </c>
      <c r="FG31" s="147">
        <v>7.8</v>
      </c>
      <c r="FH31" s="147">
        <v>9.8000000000000007</v>
      </c>
      <c r="FI31" s="146">
        <v>11.1</v>
      </c>
      <c r="FJ31" s="146">
        <v>8.8000000000000007</v>
      </c>
      <c r="FK31" s="182">
        <v>15.3</v>
      </c>
      <c r="FL31" s="146">
        <v>11.6</v>
      </c>
      <c r="FM31" s="146">
        <v>9.6</v>
      </c>
      <c r="FN31" s="146">
        <v>10</v>
      </c>
      <c r="FO31" s="146">
        <v>7.8</v>
      </c>
      <c r="FP31" s="191">
        <v>8.5</v>
      </c>
    </row>
    <row r="32" spans="1:172" ht="13" x14ac:dyDescent="0.3">
      <c r="A32" s="66" t="s">
        <v>35</v>
      </c>
      <c r="B32" s="57">
        <v>5220</v>
      </c>
      <c r="C32" s="21">
        <v>8746</v>
      </c>
      <c r="D32" s="21">
        <v>8996</v>
      </c>
      <c r="E32" s="21">
        <v>8807</v>
      </c>
      <c r="F32" s="21">
        <v>9187</v>
      </c>
      <c r="G32" s="21">
        <v>1530</v>
      </c>
      <c r="H32" s="21">
        <v>2049</v>
      </c>
      <c r="I32" s="21">
        <v>1665</v>
      </c>
      <c r="J32" s="21">
        <v>2618</v>
      </c>
      <c r="K32" s="21">
        <v>2780</v>
      </c>
      <c r="L32" s="21">
        <v>2955</v>
      </c>
      <c r="M32" s="21">
        <v>3657</v>
      </c>
      <c r="N32" s="21">
        <v>3911</v>
      </c>
      <c r="O32" s="21">
        <v>4052</v>
      </c>
      <c r="P32" s="21">
        <v>7481</v>
      </c>
      <c r="Q32" s="21">
        <v>5029</v>
      </c>
      <c r="R32" s="21">
        <v>6442</v>
      </c>
      <c r="S32" s="21">
        <v>5962</v>
      </c>
      <c r="T32" s="21">
        <v>7592</v>
      </c>
      <c r="U32" s="32">
        <v>5426</v>
      </c>
      <c r="V32" s="32">
        <v>6397</v>
      </c>
      <c r="W32" s="32">
        <v>5147</v>
      </c>
      <c r="X32" s="32">
        <v>6539</v>
      </c>
      <c r="Y32" s="32">
        <v>5092</v>
      </c>
      <c r="Z32" s="21">
        <v>4294</v>
      </c>
      <c r="AA32" s="21">
        <v>4101</v>
      </c>
      <c r="AB32" s="21">
        <v>6116</v>
      </c>
      <c r="AC32" s="21">
        <v>6955</v>
      </c>
      <c r="AD32" s="21">
        <v>678</v>
      </c>
      <c r="AE32" s="21">
        <v>7953</v>
      </c>
      <c r="AF32" s="21">
        <v>9331</v>
      </c>
      <c r="AG32" s="32">
        <v>7737</v>
      </c>
      <c r="AH32" s="32">
        <v>9109</v>
      </c>
      <c r="AI32" s="32">
        <v>10677</v>
      </c>
      <c r="AJ32" s="32">
        <v>10250</v>
      </c>
      <c r="AK32" s="32">
        <v>9716</v>
      </c>
      <c r="AL32" s="21">
        <v>8827</v>
      </c>
      <c r="AM32" s="21">
        <v>13156</v>
      </c>
      <c r="AN32" s="21">
        <v>8169</v>
      </c>
      <c r="AO32" s="21">
        <v>9293</v>
      </c>
      <c r="AP32" s="21">
        <v>10944</v>
      </c>
      <c r="AQ32" s="21">
        <v>7586</v>
      </c>
      <c r="AR32" s="21">
        <v>9068</v>
      </c>
      <c r="AS32" s="21">
        <v>6786</v>
      </c>
      <c r="AT32" s="21">
        <v>8645</v>
      </c>
      <c r="AU32" s="21">
        <v>9029</v>
      </c>
      <c r="AV32" s="21">
        <v>8053</v>
      </c>
      <c r="AW32" s="21">
        <v>11090</v>
      </c>
      <c r="AX32" s="21">
        <v>9156</v>
      </c>
      <c r="AY32" s="21">
        <v>7912</v>
      </c>
      <c r="AZ32" s="21">
        <v>9410</v>
      </c>
      <c r="BA32" s="21">
        <v>8694</v>
      </c>
      <c r="BB32" s="21">
        <v>10388</v>
      </c>
      <c r="BC32" s="21">
        <v>10027</v>
      </c>
      <c r="BD32" s="21">
        <v>7534</v>
      </c>
      <c r="BE32" s="21">
        <v>10150</v>
      </c>
      <c r="BF32" s="21">
        <v>11546</v>
      </c>
      <c r="BG32" s="21">
        <v>7847</v>
      </c>
      <c r="BH32" s="21">
        <v>6790</v>
      </c>
      <c r="BI32" s="21">
        <v>10173</v>
      </c>
      <c r="BJ32" s="29">
        <v>11388</v>
      </c>
      <c r="BK32" s="29">
        <v>8714</v>
      </c>
      <c r="BL32" s="29">
        <v>8551</v>
      </c>
      <c r="BM32" s="29">
        <v>9562</v>
      </c>
      <c r="BN32" s="29">
        <v>10254</v>
      </c>
      <c r="BO32" s="29">
        <v>11538</v>
      </c>
      <c r="BP32" s="29">
        <v>9921</v>
      </c>
      <c r="BQ32" s="29">
        <v>10667</v>
      </c>
      <c r="BR32" s="29">
        <v>11921</v>
      </c>
      <c r="BS32" s="29">
        <v>11074</v>
      </c>
      <c r="BT32" s="29">
        <v>11326</v>
      </c>
      <c r="BU32" s="29">
        <v>7558</v>
      </c>
      <c r="BV32" s="29">
        <v>11049</v>
      </c>
      <c r="BW32" s="29">
        <v>6774</v>
      </c>
      <c r="BX32" s="29">
        <v>14300</v>
      </c>
      <c r="BY32" s="29">
        <v>13092</v>
      </c>
      <c r="BZ32" s="29">
        <v>13833</v>
      </c>
      <c r="CA32" s="29">
        <v>10700</v>
      </c>
      <c r="CB32" s="29">
        <v>10279</v>
      </c>
      <c r="CC32" s="17">
        <v>13609</v>
      </c>
      <c r="CD32" s="17">
        <v>9673</v>
      </c>
      <c r="CE32" s="17">
        <v>10312</v>
      </c>
      <c r="CF32" s="17">
        <v>12524</v>
      </c>
      <c r="CG32" s="17">
        <v>5393</v>
      </c>
      <c r="CH32" s="39">
        <v>8552</v>
      </c>
      <c r="CI32" s="26">
        <v>8647</v>
      </c>
      <c r="CJ32" s="26">
        <v>5377</v>
      </c>
      <c r="CK32" s="26">
        <v>5170</v>
      </c>
      <c r="CL32" s="26">
        <v>5431</v>
      </c>
      <c r="CM32" s="26">
        <v>9789</v>
      </c>
      <c r="CN32" s="26">
        <v>5578</v>
      </c>
      <c r="CO32" s="26">
        <v>8165</v>
      </c>
      <c r="CP32" s="26">
        <v>9645</v>
      </c>
      <c r="CQ32" s="26">
        <v>8598</v>
      </c>
      <c r="CR32" s="26">
        <v>6237</v>
      </c>
      <c r="CS32" s="79">
        <v>9949</v>
      </c>
      <c r="CT32" s="90">
        <v>7588</v>
      </c>
      <c r="CU32" s="26">
        <v>8486</v>
      </c>
      <c r="CV32" s="17">
        <v>4438</v>
      </c>
      <c r="CW32" s="27">
        <v>8743</v>
      </c>
      <c r="CX32" s="26">
        <v>7565</v>
      </c>
      <c r="CY32" s="17">
        <v>7096</v>
      </c>
      <c r="CZ32" s="17">
        <v>4073</v>
      </c>
      <c r="DA32" s="17">
        <v>8099</v>
      </c>
      <c r="DB32" s="17">
        <v>7305</v>
      </c>
      <c r="DC32" s="17">
        <v>8833</v>
      </c>
      <c r="DD32" s="17">
        <v>7725</v>
      </c>
      <c r="DE32" s="102">
        <v>6338</v>
      </c>
      <c r="DF32" s="107">
        <v>10261</v>
      </c>
      <c r="DG32" s="26">
        <v>7269</v>
      </c>
      <c r="DH32" s="17">
        <v>9088</v>
      </c>
      <c r="DI32" s="27">
        <v>6808</v>
      </c>
      <c r="DJ32" s="26">
        <v>9579</v>
      </c>
      <c r="DK32" s="17">
        <v>5893</v>
      </c>
      <c r="DL32" s="17">
        <v>7605</v>
      </c>
      <c r="DM32" s="17">
        <v>3688</v>
      </c>
      <c r="DN32" s="17">
        <v>6438</v>
      </c>
      <c r="DO32" s="17">
        <v>6553</v>
      </c>
      <c r="DP32" s="17">
        <v>5204</v>
      </c>
      <c r="DQ32" s="102">
        <v>7199</v>
      </c>
      <c r="DR32" s="145">
        <v>9</v>
      </c>
      <c r="DS32" s="146">
        <v>6.6</v>
      </c>
      <c r="DT32" s="146">
        <v>10</v>
      </c>
      <c r="DU32" s="146">
        <v>8.3000000000000007</v>
      </c>
      <c r="DV32" s="146">
        <v>8.1999999999999993</v>
      </c>
      <c r="DW32" s="146">
        <v>5.6</v>
      </c>
      <c r="DX32" s="146">
        <v>8</v>
      </c>
      <c r="DY32" s="146">
        <v>7.9</v>
      </c>
      <c r="DZ32" s="146">
        <v>6.9</v>
      </c>
      <c r="EA32" s="146">
        <v>7.6</v>
      </c>
      <c r="EB32" s="147">
        <v>6.2</v>
      </c>
      <c r="EC32" s="147">
        <v>9.5</v>
      </c>
      <c r="ED32" s="182">
        <f t="shared" si="0"/>
        <v>115.6</v>
      </c>
      <c r="EE32" s="182">
        <f t="shared" si="1"/>
        <v>150.60000000000002</v>
      </c>
      <c r="EF32" s="182">
        <f t="shared" si="2"/>
        <v>254.50000000000003</v>
      </c>
      <c r="EG32" s="171">
        <v>9.9</v>
      </c>
      <c r="EH32" s="146">
        <v>8.1</v>
      </c>
      <c r="EI32" s="182">
        <v>10</v>
      </c>
      <c r="EJ32" s="146">
        <v>8.9</v>
      </c>
      <c r="EK32" s="191">
        <v>10.5</v>
      </c>
      <c r="EL32" s="191">
        <v>7.6</v>
      </c>
      <c r="EM32" s="191">
        <v>5.8</v>
      </c>
      <c r="EN32" s="191">
        <v>12.3</v>
      </c>
      <c r="EO32" s="191">
        <v>8.5</v>
      </c>
      <c r="EP32" s="191">
        <v>13.5</v>
      </c>
      <c r="EQ32" s="191">
        <v>14.8</v>
      </c>
      <c r="ER32" s="191">
        <v>5.7</v>
      </c>
      <c r="ES32" s="171">
        <v>8.4</v>
      </c>
      <c r="ET32" s="146">
        <v>8</v>
      </c>
      <c r="EU32" s="147">
        <v>13</v>
      </c>
      <c r="EV32" s="147">
        <v>8.1</v>
      </c>
      <c r="EW32" s="146">
        <v>11.3</v>
      </c>
      <c r="EX32" s="146">
        <v>18</v>
      </c>
      <c r="EY32" s="182">
        <v>10.9</v>
      </c>
      <c r="EZ32" s="146">
        <v>16.5</v>
      </c>
      <c r="FA32" s="146">
        <v>13.9</v>
      </c>
      <c r="FB32" s="146">
        <v>15.7</v>
      </c>
      <c r="FC32" s="146">
        <v>10.3</v>
      </c>
      <c r="FD32" s="191">
        <v>16.5</v>
      </c>
      <c r="FE32" s="171">
        <v>21.7</v>
      </c>
      <c r="FF32" s="146">
        <v>16.399999999999999</v>
      </c>
      <c r="FG32" s="147">
        <v>16.5</v>
      </c>
      <c r="FH32" s="147">
        <v>19.8</v>
      </c>
      <c r="FI32" s="146">
        <v>18.600000000000001</v>
      </c>
      <c r="FJ32" s="146">
        <v>20.8</v>
      </c>
      <c r="FK32" s="182">
        <v>28.5</v>
      </c>
      <c r="FL32" s="146">
        <v>23.5</v>
      </c>
      <c r="FM32" s="146">
        <v>19.399999999999999</v>
      </c>
      <c r="FN32" s="146">
        <v>23.3</v>
      </c>
      <c r="FO32" s="146">
        <v>25</v>
      </c>
      <c r="FP32" s="191">
        <v>21</v>
      </c>
    </row>
    <row r="33" spans="1:172" ht="13" x14ac:dyDescent="0.3">
      <c r="A33" s="66" t="s">
        <v>36</v>
      </c>
      <c r="B33" s="57">
        <v>1458</v>
      </c>
      <c r="C33" s="21">
        <v>1710</v>
      </c>
      <c r="D33" s="21">
        <v>1543</v>
      </c>
      <c r="E33" s="21">
        <v>1987</v>
      </c>
      <c r="F33" s="21">
        <v>3242</v>
      </c>
      <c r="G33" s="21">
        <v>1579</v>
      </c>
      <c r="H33" s="21">
        <v>1699</v>
      </c>
      <c r="I33" s="21">
        <v>9201</v>
      </c>
      <c r="J33" s="21">
        <v>2617</v>
      </c>
      <c r="K33" s="21">
        <v>1347</v>
      </c>
      <c r="L33" s="21">
        <v>5533</v>
      </c>
      <c r="M33" s="21">
        <v>2763</v>
      </c>
      <c r="N33" s="21">
        <v>1956</v>
      </c>
      <c r="O33" s="21">
        <v>1317</v>
      </c>
      <c r="P33" s="21">
        <v>2143</v>
      </c>
      <c r="Q33" s="21">
        <v>2509</v>
      </c>
      <c r="R33" s="21">
        <v>3188</v>
      </c>
      <c r="S33" s="21">
        <v>1717</v>
      </c>
      <c r="T33" s="21">
        <v>2999</v>
      </c>
      <c r="U33" s="32">
        <v>3991</v>
      </c>
      <c r="V33" s="32">
        <v>7594</v>
      </c>
      <c r="W33" s="32">
        <v>3102</v>
      </c>
      <c r="X33" s="32">
        <v>2374</v>
      </c>
      <c r="Y33" s="32">
        <v>15059</v>
      </c>
      <c r="Z33" s="21">
        <v>3562</v>
      </c>
      <c r="AA33" s="21">
        <v>2901</v>
      </c>
      <c r="AB33" s="21">
        <v>3494</v>
      </c>
      <c r="AC33" s="21">
        <v>9001</v>
      </c>
      <c r="AD33" s="21">
        <v>1444</v>
      </c>
      <c r="AE33" s="21">
        <v>2279</v>
      </c>
      <c r="AF33" s="21">
        <v>11537</v>
      </c>
      <c r="AG33" s="32">
        <v>4988</v>
      </c>
      <c r="AH33" s="32">
        <v>2409</v>
      </c>
      <c r="AI33" s="32">
        <v>8997</v>
      </c>
      <c r="AJ33" s="32">
        <v>2663</v>
      </c>
      <c r="AK33" s="32">
        <v>3536</v>
      </c>
      <c r="AL33" s="21">
        <v>2993</v>
      </c>
      <c r="AM33" s="21">
        <v>4277</v>
      </c>
      <c r="AN33" s="21">
        <v>1944</v>
      </c>
      <c r="AO33" s="21">
        <v>63860</v>
      </c>
      <c r="AP33" s="21">
        <v>4541</v>
      </c>
      <c r="AQ33" s="21">
        <v>55733</v>
      </c>
      <c r="AR33" s="21">
        <v>3022</v>
      </c>
      <c r="AS33" s="21">
        <v>2866</v>
      </c>
      <c r="AT33" s="21">
        <v>3991</v>
      </c>
      <c r="AU33" s="21">
        <v>2766</v>
      </c>
      <c r="AV33" s="21">
        <v>4315</v>
      </c>
      <c r="AW33" s="21">
        <v>3283</v>
      </c>
      <c r="AX33" s="21">
        <v>2174</v>
      </c>
      <c r="AY33" s="21">
        <v>22719</v>
      </c>
      <c r="AZ33" s="21">
        <v>3964</v>
      </c>
      <c r="BA33" s="21">
        <v>5241</v>
      </c>
      <c r="BB33" s="21">
        <v>1336</v>
      </c>
      <c r="BC33" s="21">
        <v>4721</v>
      </c>
      <c r="BD33" s="21">
        <v>2228</v>
      </c>
      <c r="BE33" s="21">
        <v>2239</v>
      </c>
      <c r="BF33" s="21">
        <v>4605</v>
      </c>
      <c r="BG33" s="21">
        <v>11854</v>
      </c>
      <c r="BH33" s="21">
        <v>3349</v>
      </c>
      <c r="BI33" s="21">
        <v>16963</v>
      </c>
      <c r="BJ33" s="29">
        <v>5253</v>
      </c>
      <c r="BK33" s="29">
        <v>2373</v>
      </c>
      <c r="BL33" s="29">
        <v>4862</v>
      </c>
      <c r="BM33" s="29">
        <v>4294</v>
      </c>
      <c r="BN33" s="29">
        <v>7393</v>
      </c>
      <c r="BO33" s="29">
        <v>3563</v>
      </c>
      <c r="BP33" s="29">
        <v>3931</v>
      </c>
      <c r="BQ33" s="29">
        <v>2615</v>
      </c>
      <c r="BR33" s="29">
        <v>6207</v>
      </c>
      <c r="BS33" s="29">
        <v>4081</v>
      </c>
      <c r="BT33" s="29">
        <v>9799</v>
      </c>
      <c r="BU33" s="29">
        <v>3335</v>
      </c>
      <c r="BV33" s="29">
        <v>1966</v>
      </c>
      <c r="BW33" s="29">
        <v>3452</v>
      </c>
      <c r="BX33" s="29">
        <v>9652</v>
      </c>
      <c r="BY33" s="29">
        <v>14080</v>
      </c>
      <c r="BZ33" s="29">
        <v>4582</v>
      </c>
      <c r="CA33" s="29">
        <v>6983</v>
      </c>
      <c r="CB33" s="29">
        <v>18131</v>
      </c>
      <c r="CC33" s="17">
        <v>3900</v>
      </c>
      <c r="CD33" s="17">
        <v>3649</v>
      </c>
      <c r="CE33" s="17">
        <v>9697</v>
      </c>
      <c r="CF33" s="17">
        <v>5949</v>
      </c>
      <c r="CG33" s="17">
        <v>5197</v>
      </c>
      <c r="CH33" s="39">
        <v>19044</v>
      </c>
      <c r="CI33" s="26">
        <v>6327</v>
      </c>
      <c r="CJ33" s="26">
        <v>7394</v>
      </c>
      <c r="CK33" s="26">
        <v>3085</v>
      </c>
      <c r="CL33" s="26">
        <v>4467</v>
      </c>
      <c r="CM33" s="26">
        <v>3410</v>
      </c>
      <c r="CN33" s="26">
        <v>4573</v>
      </c>
      <c r="CO33" s="26">
        <v>7522</v>
      </c>
      <c r="CP33" s="26">
        <v>4266</v>
      </c>
      <c r="CQ33" s="26">
        <v>8866</v>
      </c>
      <c r="CR33" s="26">
        <v>2922</v>
      </c>
      <c r="CS33" s="79">
        <v>4338</v>
      </c>
      <c r="CT33" s="90">
        <v>5229</v>
      </c>
      <c r="CU33" s="26">
        <v>5883</v>
      </c>
      <c r="CV33" s="17">
        <v>4450</v>
      </c>
      <c r="CW33" s="27">
        <v>17361</v>
      </c>
      <c r="CX33" s="26">
        <v>5542</v>
      </c>
      <c r="CY33" s="17">
        <v>14412</v>
      </c>
      <c r="CZ33" s="17">
        <v>45451</v>
      </c>
      <c r="DA33" s="17">
        <v>5646</v>
      </c>
      <c r="DB33" s="17">
        <v>5988</v>
      </c>
      <c r="DC33" s="17">
        <v>5259</v>
      </c>
      <c r="DD33" s="17">
        <v>14178</v>
      </c>
      <c r="DE33" s="102">
        <v>10928</v>
      </c>
      <c r="DF33" s="107">
        <v>4834</v>
      </c>
      <c r="DG33" s="26">
        <v>4939</v>
      </c>
      <c r="DH33" s="17">
        <v>4971</v>
      </c>
      <c r="DI33" s="27">
        <v>10118</v>
      </c>
      <c r="DJ33" s="26">
        <v>6077</v>
      </c>
      <c r="DK33" s="17">
        <v>5210</v>
      </c>
      <c r="DL33" s="17">
        <v>6867</v>
      </c>
      <c r="DM33" s="17">
        <v>4224</v>
      </c>
      <c r="DN33" s="17">
        <v>4169</v>
      </c>
      <c r="DO33" s="17">
        <v>4981</v>
      </c>
      <c r="DP33" s="17">
        <v>6287</v>
      </c>
      <c r="DQ33" s="102">
        <v>7524</v>
      </c>
      <c r="DR33" s="145">
        <v>11.4</v>
      </c>
      <c r="DS33" s="146">
        <v>3.9</v>
      </c>
      <c r="DT33" s="146">
        <v>4.4000000000000004</v>
      </c>
      <c r="DU33" s="146">
        <v>6.8</v>
      </c>
      <c r="DV33" s="146">
        <v>3.3</v>
      </c>
      <c r="DW33" s="146">
        <v>10.4</v>
      </c>
      <c r="DX33" s="146">
        <v>6.7</v>
      </c>
      <c r="DY33" s="146">
        <v>3.7</v>
      </c>
      <c r="DZ33" s="146">
        <v>8.8000000000000007</v>
      </c>
      <c r="EA33" s="146">
        <v>7</v>
      </c>
      <c r="EB33" s="147">
        <v>8.6999999999999993</v>
      </c>
      <c r="EC33" s="147">
        <v>9.5</v>
      </c>
      <c r="ED33" s="182">
        <f t="shared" si="0"/>
        <v>176.7</v>
      </c>
      <c r="EE33" s="182">
        <f t="shared" si="1"/>
        <v>80</v>
      </c>
      <c r="EF33" s="182">
        <f t="shared" si="2"/>
        <v>911.7</v>
      </c>
      <c r="EG33" s="171">
        <v>4.3</v>
      </c>
      <c r="EH33" s="146">
        <v>7.6</v>
      </c>
      <c r="EI33" s="182">
        <v>4.5999999999999996</v>
      </c>
      <c r="EJ33" s="146">
        <v>12.2</v>
      </c>
      <c r="EK33" s="191">
        <v>4.4000000000000004</v>
      </c>
      <c r="EL33" s="191">
        <v>12.8</v>
      </c>
      <c r="EM33" s="191">
        <v>15.5</v>
      </c>
      <c r="EN33" s="191">
        <v>5</v>
      </c>
      <c r="EO33" s="191">
        <v>10</v>
      </c>
      <c r="EP33" s="191">
        <v>6.7</v>
      </c>
      <c r="EQ33" s="191">
        <v>6.6</v>
      </c>
      <c r="ER33" s="191">
        <v>87</v>
      </c>
      <c r="ES33" s="171">
        <v>8</v>
      </c>
      <c r="ET33" s="146">
        <v>3.8</v>
      </c>
      <c r="EU33" s="147">
        <v>7.6</v>
      </c>
      <c r="EV33" s="147">
        <v>4.4000000000000004</v>
      </c>
      <c r="EW33" s="146">
        <v>8.9</v>
      </c>
      <c r="EX33" s="146">
        <v>8.8000000000000007</v>
      </c>
      <c r="EY33" s="182">
        <v>6.6</v>
      </c>
      <c r="EZ33" s="146">
        <v>5.4</v>
      </c>
      <c r="FA33" s="146">
        <v>5.7</v>
      </c>
      <c r="FB33" s="146">
        <v>6.6</v>
      </c>
      <c r="FC33" s="146">
        <v>6.3</v>
      </c>
      <c r="FD33" s="191">
        <v>7.9</v>
      </c>
      <c r="FE33" s="171">
        <v>6.8</v>
      </c>
      <c r="FF33" s="146">
        <v>6.5</v>
      </c>
      <c r="FG33" s="147">
        <v>245.8</v>
      </c>
      <c r="FH33" s="147">
        <v>9.6999999999999993</v>
      </c>
      <c r="FI33" s="146">
        <v>249.7</v>
      </c>
      <c r="FJ33" s="146">
        <v>8.1999999999999993</v>
      </c>
      <c r="FK33" s="182">
        <v>37.799999999999997</v>
      </c>
      <c r="FL33" s="146">
        <v>27.7</v>
      </c>
      <c r="FM33" s="146">
        <v>6.5</v>
      </c>
      <c r="FN33" s="146">
        <v>25.6</v>
      </c>
      <c r="FO33" s="146">
        <v>271.2</v>
      </c>
      <c r="FP33" s="191">
        <v>16.2</v>
      </c>
    </row>
    <row r="34" spans="1:172" s="3" customFormat="1" ht="13" x14ac:dyDescent="0.3">
      <c r="A34" s="226" t="s">
        <v>95</v>
      </c>
      <c r="B34" s="230">
        <v>0</v>
      </c>
      <c r="C34" s="231">
        <v>0</v>
      </c>
      <c r="D34" s="231">
        <v>0</v>
      </c>
      <c r="E34" s="231">
        <v>0</v>
      </c>
      <c r="F34" s="231">
        <v>0</v>
      </c>
      <c r="G34" s="231">
        <v>0</v>
      </c>
      <c r="H34" s="231">
        <v>0</v>
      </c>
      <c r="I34" s="231">
        <v>0</v>
      </c>
      <c r="J34" s="231">
        <v>0</v>
      </c>
      <c r="K34" s="231">
        <v>0</v>
      </c>
      <c r="L34" s="231">
        <v>0</v>
      </c>
      <c r="M34" s="231">
        <v>0</v>
      </c>
      <c r="N34" s="231">
        <v>0</v>
      </c>
      <c r="O34" s="231">
        <v>0</v>
      </c>
      <c r="P34" s="231">
        <v>0</v>
      </c>
      <c r="Q34" s="231">
        <v>0</v>
      </c>
      <c r="R34" s="231">
        <v>0</v>
      </c>
      <c r="S34" s="231">
        <v>0</v>
      </c>
      <c r="T34" s="231">
        <v>0</v>
      </c>
      <c r="U34" s="232">
        <v>800</v>
      </c>
      <c r="V34" s="232">
        <v>0</v>
      </c>
      <c r="W34" s="232">
        <v>0</v>
      </c>
      <c r="X34" s="232">
        <v>0</v>
      </c>
      <c r="Y34" s="232">
        <v>0</v>
      </c>
      <c r="Z34" s="231">
        <v>0</v>
      </c>
      <c r="AA34" s="231">
        <v>500</v>
      </c>
      <c r="AB34" s="231">
        <v>0</v>
      </c>
      <c r="AC34" s="231">
        <v>0</v>
      </c>
      <c r="AD34" s="231">
        <v>0</v>
      </c>
      <c r="AE34" s="231">
        <v>0</v>
      </c>
      <c r="AF34" s="231">
        <v>0</v>
      </c>
      <c r="AG34" s="233">
        <v>0</v>
      </c>
      <c r="AH34" s="232">
        <v>600</v>
      </c>
      <c r="AI34" s="233">
        <v>0</v>
      </c>
      <c r="AJ34" s="233">
        <v>0</v>
      </c>
      <c r="AK34" s="233">
        <v>0</v>
      </c>
      <c r="AL34" s="231">
        <v>0</v>
      </c>
      <c r="AM34" s="231">
        <v>0</v>
      </c>
      <c r="AN34" s="231">
        <v>0</v>
      </c>
      <c r="AO34" s="231">
        <v>103300</v>
      </c>
      <c r="AP34" s="231">
        <v>0</v>
      </c>
      <c r="AQ34" s="231">
        <v>98300</v>
      </c>
      <c r="AR34" s="231">
        <v>0</v>
      </c>
      <c r="AS34" s="231">
        <v>0</v>
      </c>
      <c r="AT34" s="231">
        <v>0</v>
      </c>
      <c r="AU34" s="231">
        <v>0</v>
      </c>
      <c r="AV34" s="231">
        <v>0</v>
      </c>
      <c r="AW34" s="231">
        <v>0</v>
      </c>
      <c r="AX34" s="231">
        <v>0</v>
      </c>
      <c r="AY34" s="231">
        <v>0</v>
      </c>
      <c r="AZ34" s="231">
        <v>0</v>
      </c>
      <c r="BA34" s="231">
        <v>0</v>
      </c>
      <c r="BB34" s="231">
        <v>0</v>
      </c>
      <c r="BC34" s="231">
        <v>0</v>
      </c>
      <c r="BD34" s="231">
        <v>0</v>
      </c>
      <c r="BE34" s="231">
        <v>0</v>
      </c>
      <c r="BF34" s="231">
        <v>0</v>
      </c>
      <c r="BG34" s="231">
        <v>0</v>
      </c>
      <c r="BH34" s="231">
        <v>0</v>
      </c>
      <c r="BI34" s="231">
        <v>0</v>
      </c>
      <c r="BJ34" s="234">
        <v>0</v>
      </c>
      <c r="BK34" s="234">
        <v>0</v>
      </c>
      <c r="BL34" s="234">
        <v>0</v>
      </c>
      <c r="BM34" s="234">
        <v>0</v>
      </c>
      <c r="BN34" s="234">
        <v>0</v>
      </c>
      <c r="BO34" s="234">
        <v>0</v>
      </c>
      <c r="BP34" s="234">
        <v>0</v>
      </c>
      <c r="BQ34" s="234">
        <v>0</v>
      </c>
      <c r="BR34" s="234">
        <v>0</v>
      </c>
      <c r="BS34" s="234">
        <v>0</v>
      </c>
      <c r="BT34" s="234">
        <v>0</v>
      </c>
      <c r="BU34" s="234">
        <v>0</v>
      </c>
      <c r="BV34" s="234">
        <v>0</v>
      </c>
      <c r="BW34" s="234">
        <v>0</v>
      </c>
      <c r="BX34" s="234">
        <v>0</v>
      </c>
      <c r="BY34" s="234">
        <v>13408</v>
      </c>
      <c r="BZ34" s="234">
        <v>0</v>
      </c>
      <c r="CA34" s="234">
        <v>0</v>
      </c>
      <c r="CB34" s="234">
        <v>13620</v>
      </c>
      <c r="CC34" s="235">
        <v>0</v>
      </c>
      <c r="CD34" s="235">
        <v>1183</v>
      </c>
      <c r="CE34" s="235">
        <v>0</v>
      </c>
      <c r="CF34" s="235">
        <v>0</v>
      </c>
      <c r="CG34" s="235">
        <v>0</v>
      </c>
      <c r="CH34" s="236">
        <v>13843</v>
      </c>
      <c r="CI34" s="237">
        <v>62</v>
      </c>
      <c r="CJ34" s="237">
        <v>254</v>
      </c>
      <c r="CK34" s="237">
        <v>0</v>
      </c>
      <c r="CL34" s="237">
        <v>0</v>
      </c>
      <c r="CM34" s="237">
        <v>0</v>
      </c>
      <c r="CN34" s="237">
        <v>0</v>
      </c>
      <c r="CO34" s="237">
        <v>0</v>
      </c>
      <c r="CP34" s="237">
        <v>0</v>
      </c>
      <c r="CQ34" s="237">
        <v>0</v>
      </c>
      <c r="CR34" s="237">
        <v>0</v>
      </c>
      <c r="CS34" s="238">
        <v>1453</v>
      </c>
      <c r="CT34" s="239">
        <v>0</v>
      </c>
      <c r="CU34" s="237">
        <v>0</v>
      </c>
      <c r="CV34" s="235">
        <v>0</v>
      </c>
      <c r="CW34" s="240">
        <v>8383</v>
      </c>
      <c r="CX34" s="237">
        <v>0</v>
      </c>
      <c r="CY34" s="235">
        <v>8228</v>
      </c>
      <c r="CZ34" s="235">
        <v>41814</v>
      </c>
      <c r="DA34" s="235">
        <v>210</v>
      </c>
      <c r="DB34" s="235">
        <v>0</v>
      </c>
      <c r="DC34" s="235">
        <v>0</v>
      </c>
      <c r="DD34" s="235">
        <v>6738</v>
      </c>
      <c r="DE34" s="241">
        <v>601</v>
      </c>
      <c r="DF34" s="242">
        <v>0</v>
      </c>
      <c r="DG34" s="237">
        <v>0</v>
      </c>
      <c r="DH34" s="235">
        <v>0</v>
      </c>
      <c r="DI34" s="240">
        <v>0</v>
      </c>
      <c r="DJ34" s="237">
        <v>0</v>
      </c>
      <c r="DK34" s="237">
        <v>0</v>
      </c>
      <c r="DL34" s="235">
        <v>0</v>
      </c>
      <c r="DM34" s="235">
        <v>0</v>
      </c>
      <c r="DN34" s="235">
        <v>0</v>
      </c>
      <c r="DO34" s="235">
        <v>0</v>
      </c>
      <c r="DP34" s="235">
        <v>60</v>
      </c>
      <c r="DQ34" s="241">
        <v>0</v>
      </c>
      <c r="DR34" s="198">
        <v>0</v>
      </c>
      <c r="DS34" s="199">
        <v>0</v>
      </c>
      <c r="DT34" s="199">
        <v>0</v>
      </c>
      <c r="DU34" s="199">
        <v>0</v>
      </c>
      <c r="DV34" s="199">
        <v>0</v>
      </c>
      <c r="DW34" s="199">
        <v>0.2</v>
      </c>
      <c r="DX34" s="199">
        <v>0.1</v>
      </c>
      <c r="DY34" s="199">
        <v>0.4</v>
      </c>
      <c r="DZ34" s="199">
        <v>0</v>
      </c>
      <c r="EA34" s="199">
        <v>0.3</v>
      </c>
      <c r="EB34" s="199">
        <v>4.9000000000000004</v>
      </c>
      <c r="EC34" s="200">
        <v>1.6</v>
      </c>
      <c r="ED34" s="206">
        <f t="shared" si="0"/>
        <v>79.709999999999994</v>
      </c>
      <c r="EE34" s="206">
        <f t="shared" si="1"/>
        <v>13.7</v>
      </c>
      <c r="EF34" s="206">
        <f t="shared" si="2"/>
        <v>817.40000000000009</v>
      </c>
      <c r="EG34" s="175">
        <v>0.01</v>
      </c>
      <c r="EH34" s="137">
        <v>1</v>
      </c>
      <c r="EI34" s="186">
        <v>0</v>
      </c>
      <c r="EJ34" s="137">
        <v>0.2</v>
      </c>
      <c r="EK34" s="201">
        <v>0.1</v>
      </c>
      <c r="EL34" s="201">
        <v>3.8</v>
      </c>
      <c r="EM34" s="201">
        <v>7.3</v>
      </c>
      <c r="EN34" s="201">
        <v>0</v>
      </c>
      <c r="EO34" s="201">
        <v>0</v>
      </c>
      <c r="EP34" s="201">
        <v>0</v>
      </c>
      <c r="EQ34" s="201">
        <v>0</v>
      </c>
      <c r="ER34" s="201">
        <v>67.3</v>
      </c>
      <c r="ES34" s="202">
        <v>0</v>
      </c>
      <c r="ET34" s="199">
        <v>0.3</v>
      </c>
      <c r="EU34" s="200">
        <v>0</v>
      </c>
      <c r="EV34" s="200">
        <v>0.1</v>
      </c>
      <c r="EW34" s="199">
        <v>3.5</v>
      </c>
      <c r="EX34" s="199">
        <v>1.8</v>
      </c>
      <c r="EY34" s="206">
        <v>3.7</v>
      </c>
      <c r="EZ34" s="199">
        <v>0.3</v>
      </c>
      <c r="FA34" s="199">
        <v>0</v>
      </c>
      <c r="FB34" s="199">
        <v>0</v>
      </c>
      <c r="FC34" s="199">
        <v>3.3</v>
      </c>
      <c r="FD34" s="201">
        <v>0.7</v>
      </c>
      <c r="FE34" s="202">
        <v>0.9</v>
      </c>
      <c r="FF34" s="199">
        <v>0</v>
      </c>
      <c r="FG34" s="200">
        <v>235.3</v>
      </c>
      <c r="FH34" s="200">
        <v>0.9</v>
      </c>
      <c r="FI34" s="199">
        <v>244.1</v>
      </c>
      <c r="FJ34" s="199">
        <v>0</v>
      </c>
      <c r="FK34" s="206">
        <v>28.7</v>
      </c>
      <c r="FL34" s="199">
        <v>21.2</v>
      </c>
      <c r="FM34" s="199">
        <v>0</v>
      </c>
      <c r="FN34" s="199">
        <v>20</v>
      </c>
      <c r="FO34" s="199">
        <v>266.3</v>
      </c>
      <c r="FP34" s="201">
        <v>0</v>
      </c>
    </row>
    <row r="35" spans="1:172" s="3" customFormat="1" ht="13" x14ac:dyDescent="0.3">
      <c r="A35" s="66" t="s">
        <v>96</v>
      </c>
      <c r="B35" s="230"/>
      <c r="C35" s="231"/>
      <c r="D35" s="231"/>
      <c r="E35" s="231"/>
      <c r="F35" s="231"/>
      <c r="G35" s="231"/>
      <c r="H35" s="231"/>
      <c r="I35" s="231"/>
      <c r="J35" s="231"/>
      <c r="K35" s="231"/>
      <c r="L35" s="231"/>
      <c r="M35" s="231"/>
      <c r="N35" s="231"/>
      <c r="O35" s="231"/>
      <c r="P35" s="231"/>
      <c r="Q35" s="231"/>
      <c r="R35" s="231"/>
      <c r="S35" s="231"/>
      <c r="T35" s="231"/>
      <c r="U35" s="232"/>
      <c r="V35" s="232"/>
      <c r="W35" s="232"/>
      <c r="X35" s="232"/>
      <c r="Y35" s="232"/>
      <c r="Z35" s="231"/>
      <c r="AA35" s="231"/>
      <c r="AB35" s="231"/>
      <c r="AC35" s="231"/>
      <c r="AD35" s="231"/>
      <c r="AE35" s="231"/>
      <c r="AF35" s="231"/>
      <c r="AG35" s="233"/>
      <c r="AH35" s="232"/>
      <c r="AI35" s="233"/>
      <c r="AJ35" s="233"/>
      <c r="AK35" s="233"/>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4"/>
      <c r="BK35" s="234"/>
      <c r="BL35" s="234"/>
      <c r="BM35" s="234"/>
      <c r="BN35" s="234"/>
      <c r="BO35" s="234"/>
      <c r="BP35" s="234"/>
      <c r="BQ35" s="234"/>
      <c r="BR35" s="234"/>
      <c r="BS35" s="234"/>
      <c r="BT35" s="234"/>
      <c r="BU35" s="234"/>
      <c r="BV35" s="234"/>
      <c r="BW35" s="234"/>
      <c r="BX35" s="234"/>
      <c r="BY35" s="234"/>
      <c r="BZ35" s="234"/>
      <c r="CA35" s="234"/>
      <c r="CB35" s="234"/>
      <c r="CC35" s="235"/>
      <c r="CD35" s="235"/>
      <c r="CE35" s="235"/>
      <c r="CF35" s="235"/>
      <c r="CG35" s="235"/>
      <c r="CH35" s="236"/>
      <c r="CI35" s="237"/>
      <c r="CJ35" s="237"/>
      <c r="CK35" s="237"/>
      <c r="CL35" s="237"/>
      <c r="CM35" s="237"/>
      <c r="CN35" s="237"/>
      <c r="CO35" s="237"/>
      <c r="CP35" s="237"/>
      <c r="CQ35" s="237"/>
      <c r="CR35" s="237"/>
      <c r="CS35" s="238"/>
      <c r="CT35" s="239"/>
      <c r="CU35" s="237"/>
      <c r="CV35" s="235"/>
      <c r="CW35" s="240"/>
      <c r="CX35" s="237"/>
      <c r="CY35" s="235"/>
      <c r="CZ35" s="235"/>
      <c r="DA35" s="235"/>
      <c r="DB35" s="235"/>
      <c r="DC35" s="235"/>
      <c r="DD35" s="235"/>
      <c r="DE35" s="241"/>
      <c r="DF35" s="242"/>
      <c r="DG35" s="237"/>
      <c r="DH35" s="235"/>
      <c r="DI35" s="240"/>
      <c r="DJ35" s="237"/>
      <c r="DK35" s="237"/>
      <c r="DL35" s="235"/>
      <c r="DM35" s="235"/>
      <c r="DN35" s="235"/>
      <c r="DO35" s="235"/>
      <c r="DP35" s="235"/>
      <c r="DQ35" s="241"/>
      <c r="DR35" s="198"/>
      <c r="DS35" s="199"/>
      <c r="DT35" s="199"/>
      <c r="DU35" s="199"/>
      <c r="DV35" s="199"/>
      <c r="DW35" s="199"/>
      <c r="DX35" s="199"/>
      <c r="DY35" s="199"/>
      <c r="DZ35" s="199"/>
      <c r="EA35" s="199"/>
      <c r="EB35" s="200"/>
      <c r="EC35" s="200"/>
      <c r="ED35" s="243">
        <f t="shared" si="0"/>
        <v>110.29999999999998</v>
      </c>
      <c r="EE35" s="243">
        <f t="shared" si="1"/>
        <v>103.39999999999999</v>
      </c>
      <c r="EF35" s="243">
        <f t="shared" si="2"/>
        <v>158.40000000000003</v>
      </c>
      <c r="EG35" s="225">
        <f>((EG27-(EG28+EG29+EG30+EG31+EG32+EG33)))</f>
        <v>5.7999999999999972</v>
      </c>
      <c r="EH35" s="225">
        <f t="shared" ref="EH35:FP35" si="5">((EH27-(EH28+EH29+EH30+EH31+EH32+EH33)))</f>
        <v>15</v>
      </c>
      <c r="EI35" s="225">
        <f t="shared" si="5"/>
        <v>6.2999999999999901</v>
      </c>
      <c r="EJ35" s="225">
        <f t="shared" si="5"/>
        <v>6.4999999999999929</v>
      </c>
      <c r="EK35" s="225">
        <f t="shared" si="5"/>
        <v>6.2000000000000028</v>
      </c>
      <c r="EL35" s="225">
        <f t="shared" si="5"/>
        <v>14.599999999999994</v>
      </c>
      <c r="EM35" s="225">
        <f t="shared" si="5"/>
        <v>5.2000000000000028</v>
      </c>
      <c r="EN35" s="225">
        <f t="shared" si="5"/>
        <v>10.299999999999997</v>
      </c>
      <c r="EO35" s="225">
        <f t="shared" si="5"/>
        <v>11.900000000000006</v>
      </c>
      <c r="EP35" s="225">
        <f t="shared" si="5"/>
        <v>6.0999999999999943</v>
      </c>
      <c r="EQ35" s="225">
        <f t="shared" si="5"/>
        <v>5.8999999999999986</v>
      </c>
      <c r="ER35" s="225">
        <f t="shared" si="5"/>
        <v>16.5</v>
      </c>
      <c r="ES35" s="225">
        <f t="shared" si="5"/>
        <v>9.7000000000000028</v>
      </c>
      <c r="ET35" s="225">
        <f t="shared" si="5"/>
        <v>9.2999999999999972</v>
      </c>
      <c r="EU35" s="225">
        <f t="shared" si="5"/>
        <v>8.9999999999999929</v>
      </c>
      <c r="EV35" s="225">
        <f t="shared" si="5"/>
        <v>5.8999999999999986</v>
      </c>
      <c r="EW35" s="225">
        <f t="shared" si="5"/>
        <v>8.6000000000000014</v>
      </c>
      <c r="EX35" s="225">
        <f t="shared" si="5"/>
        <v>10.299999999999997</v>
      </c>
      <c r="EY35" s="225">
        <f t="shared" si="5"/>
        <v>9.4999999999999929</v>
      </c>
      <c r="EZ35" s="225">
        <f t="shared" si="5"/>
        <v>12.300000000000004</v>
      </c>
      <c r="FA35" s="225">
        <f t="shared" si="5"/>
        <v>6.5</v>
      </c>
      <c r="FB35" s="225">
        <f t="shared" si="5"/>
        <v>6.6000000000000014</v>
      </c>
      <c r="FC35" s="225">
        <f t="shared" si="5"/>
        <v>7.3000000000000043</v>
      </c>
      <c r="FD35" s="225">
        <f t="shared" si="5"/>
        <v>8.3999999999999915</v>
      </c>
      <c r="FE35" s="225">
        <f t="shared" si="5"/>
        <v>8.9000000000000057</v>
      </c>
      <c r="FF35" s="225">
        <f t="shared" si="5"/>
        <v>8.6000000000000014</v>
      </c>
      <c r="FG35" s="225">
        <f t="shared" si="5"/>
        <v>8.5</v>
      </c>
      <c r="FH35" s="225">
        <f t="shared" si="5"/>
        <v>7.5999999999999943</v>
      </c>
      <c r="FI35" s="225">
        <f t="shared" si="5"/>
        <v>38.600000000000023</v>
      </c>
      <c r="FJ35" s="225">
        <f t="shared" si="5"/>
        <v>7.9000000000000057</v>
      </c>
      <c r="FK35" s="225">
        <f t="shared" si="5"/>
        <v>9.0999999999999943</v>
      </c>
      <c r="FL35" s="225">
        <f t="shared" si="5"/>
        <v>9.1000000000000085</v>
      </c>
      <c r="FM35" s="225">
        <f t="shared" si="5"/>
        <v>15</v>
      </c>
      <c r="FN35" s="225">
        <f t="shared" si="5"/>
        <v>15.300000000000011</v>
      </c>
      <c r="FO35" s="225">
        <f>((FO27-(FO28+FO29+FO30+FO31+FO32+FO33)))</f>
        <v>13</v>
      </c>
      <c r="FP35" s="225">
        <f t="shared" si="5"/>
        <v>16.799999999999997</v>
      </c>
    </row>
    <row r="36" spans="1:172" ht="13" x14ac:dyDescent="0.3">
      <c r="A36" s="66"/>
      <c r="B36" s="57"/>
      <c r="C36" s="21"/>
      <c r="D36" s="21"/>
      <c r="E36" s="21"/>
      <c r="F36" s="21"/>
      <c r="G36" s="21"/>
      <c r="H36" s="21"/>
      <c r="I36" s="21"/>
      <c r="J36" s="21"/>
      <c r="K36" s="21"/>
      <c r="L36" s="21"/>
      <c r="M36" s="21"/>
      <c r="N36" s="21"/>
      <c r="O36" s="21"/>
      <c r="P36" s="21"/>
      <c r="Q36" s="21"/>
      <c r="R36" s="21"/>
      <c r="S36" s="21"/>
      <c r="T36" s="21"/>
      <c r="U36" s="32"/>
      <c r="V36" s="32"/>
      <c r="W36" s="32"/>
      <c r="X36" s="32"/>
      <c r="Y36" s="32"/>
      <c r="Z36" s="21"/>
      <c r="AA36" s="21"/>
      <c r="AB36" s="21"/>
      <c r="AC36" s="21"/>
      <c r="AD36" s="21"/>
      <c r="AE36" s="21"/>
      <c r="AF36" s="21"/>
      <c r="AG36" s="32"/>
      <c r="AH36" s="32"/>
      <c r="AI36" s="32"/>
      <c r="AJ36" s="32"/>
      <c r="AK36" s="32"/>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9"/>
      <c r="BK36" s="29"/>
      <c r="BL36" s="29"/>
      <c r="BM36" s="29"/>
      <c r="BN36" s="29"/>
      <c r="BO36" s="29"/>
      <c r="BP36" s="29"/>
      <c r="BQ36" s="29"/>
      <c r="BR36" s="29"/>
      <c r="BS36" s="29"/>
      <c r="BT36" s="29"/>
      <c r="BU36" s="29"/>
      <c r="BV36" s="29"/>
      <c r="BW36" s="29"/>
      <c r="BX36" s="29"/>
      <c r="BY36" s="29"/>
      <c r="BZ36" s="29"/>
      <c r="CA36" s="28"/>
      <c r="CB36" s="28"/>
      <c r="CC36" s="17"/>
      <c r="CD36" s="17"/>
      <c r="CE36" s="17"/>
      <c r="CF36" s="17"/>
      <c r="CG36" s="17"/>
      <c r="CH36" s="39"/>
      <c r="CI36" s="26"/>
      <c r="CJ36" s="26"/>
      <c r="CK36" s="26"/>
      <c r="CL36" s="26"/>
      <c r="CM36" s="26"/>
      <c r="CN36" s="26"/>
      <c r="CO36" s="26"/>
      <c r="CP36" s="26"/>
      <c r="CQ36" s="26"/>
      <c r="CR36" s="26"/>
      <c r="CS36" s="79"/>
      <c r="CT36" s="90"/>
      <c r="CU36" s="17"/>
      <c r="CV36" s="17"/>
      <c r="CW36" s="27"/>
      <c r="CX36" s="26"/>
      <c r="CY36" s="17"/>
      <c r="CZ36" s="17"/>
      <c r="DA36" s="17"/>
      <c r="DB36" s="17"/>
      <c r="DC36" s="17"/>
      <c r="DD36" s="17"/>
      <c r="DE36" s="102"/>
      <c r="DF36" s="107"/>
      <c r="DG36" s="26"/>
      <c r="DH36" s="17"/>
      <c r="DI36" s="27"/>
      <c r="DJ36" s="26"/>
      <c r="DK36" s="17"/>
      <c r="DL36" s="17"/>
      <c r="DM36" s="17"/>
      <c r="DN36" s="17"/>
      <c r="DO36" s="17"/>
      <c r="DP36" s="17"/>
      <c r="DQ36" s="102"/>
      <c r="DR36" s="142"/>
      <c r="DS36" s="13"/>
      <c r="DT36" s="13"/>
      <c r="DU36" s="13"/>
      <c r="DV36" s="13"/>
      <c r="DW36" s="13"/>
      <c r="DX36" s="13"/>
      <c r="DY36" s="13"/>
      <c r="DZ36" s="13"/>
      <c r="EA36" s="13"/>
      <c r="EB36" s="136"/>
      <c r="EC36" s="136"/>
      <c r="ED36" s="229"/>
      <c r="EE36" s="229"/>
      <c r="EF36" s="229"/>
      <c r="EG36" s="5"/>
      <c r="EH36" s="9"/>
      <c r="EJ36" s="9"/>
      <c r="EK36" s="10"/>
      <c r="EL36" s="10"/>
      <c r="EM36" s="10"/>
      <c r="EN36" s="10"/>
      <c r="EO36" s="10"/>
      <c r="EP36" s="10"/>
      <c r="EQ36" s="10"/>
      <c r="ER36" s="10"/>
      <c r="ES36" s="5"/>
      <c r="ET36" s="9"/>
      <c r="EU36" s="8"/>
      <c r="EV36" s="8"/>
      <c r="EW36" s="9"/>
      <c r="EX36" s="9"/>
      <c r="EZ36" s="9"/>
      <c r="FA36" s="9"/>
      <c r="FB36" s="9"/>
      <c r="FC36" s="9"/>
      <c r="FD36" s="10"/>
      <c r="FE36" s="5"/>
      <c r="FF36" s="9"/>
      <c r="FG36" s="8"/>
      <c r="FH36" s="8"/>
      <c r="FI36" s="9"/>
      <c r="FJ36" s="9"/>
      <c r="FL36" s="9"/>
      <c r="FM36" s="9"/>
      <c r="FN36" s="9"/>
      <c r="FO36" s="9"/>
      <c r="FP36" s="10"/>
    </row>
    <row r="37" spans="1:172" ht="26" x14ac:dyDescent="0.3">
      <c r="A37" s="65" t="s">
        <v>37</v>
      </c>
      <c r="B37" s="56">
        <v>22631</v>
      </c>
      <c r="C37" s="13">
        <v>18944</v>
      </c>
      <c r="D37" s="13">
        <v>24662</v>
      </c>
      <c r="E37" s="13">
        <v>21404</v>
      </c>
      <c r="F37" s="13">
        <v>20362</v>
      </c>
      <c r="G37" s="13">
        <v>16115</v>
      </c>
      <c r="H37" s="13">
        <v>15684</v>
      </c>
      <c r="I37" s="13">
        <v>16635</v>
      </c>
      <c r="J37" s="13">
        <v>19536</v>
      </c>
      <c r="K37" s="13">
        <v>23702</v>
      </c>
      <c r="L37" s="13">
        <v>22409</v>
      </c>
      <c r="M37" s="13">
        <v>22218</v>
      </c>
      <c r="N37" s="13">
        <v>14592</v>
      </c>
      <c r="O37" s="13">
        <v>13461</v>
      </c>
      <c r="P37" s="13">
        <v>15713</v>
      </c>
      <c r="Q37" s="13">
        <v>16734</v>
      </c>
      <c r="R37" s="13">
        <v>17823</v>
      </c>
      <c r="S37" s="13">
        <v>17907</v>
      </c>
      <c r="T37" s="13">
        <v>19884</v>
      </c>
      <c r="U37" s="31">
        <v>19901</v>
      </c>
      <c r="V37" s="31">
        <v>16024</v>
      </c>
      <c r="W37" s="31">
        <v>27734</v>
      </c>
      <c r="X37" s="31">
        <v>20634</v>
      </c>
      <c r="Y37" s="31">
        <v>17455</v>
      </c>
      <c r="Z37" s="13">
        <v>13431</v>
      </c>
      <c r="AA37" s="13">
        <v>11462</v>
      </c>
      <c r="AB37" s="13">
        <v>14584</v>
      </c>
      <c r="AC37" s="13">
        <v>18426</v>
      </c>
      <c r="AD37" s="13">
        <v>3056</v>
      </c>
      <c r="AE37" s="13">
        <v>16931</v>
      </c>
      <c r="AF37" s="13">
        <v>21035</v>
      </c>
      <c r="AG37" s="31">
        <v>19625</v>
      </c>
      <c r="AH37" s="31">
        <v>18423</v>
      </c>
      <c r="AI37" s="31">
        <v>22692</v>
      </c>
      <c r="AJ37" s="31">
        <v>21610</v>
      </c>
      <c r="AK37" s="31">
        <v>24903</v>
      </c>
      <c r="AL37" s="13">
        <v>15175</v>
      </c>
      <c r="AM37" s="13">
        <v>13776</v>
      </c>
      <c r="AN37" s="13">
        <v>18186</v>
      </c>
      <c r="AO37" s="13">
        <v>18559</v>
      </c>
      <c r="AP37" s="13">
        <v>21352</v>
      </c>
      <c r="AQ37" s="13">
        <v>20917</v>
      </c>
      <c r="AR37" s="13">
        <v>22269</v>
      </c>
      <c r="AS37" s="13">
        <v>19114</v>
      </c>
      <c r="AT37" s="13">
        <v>23186</v>
      </c>
      <c r="AU37" s="13">
        <v>22831</v>
      </c>
      <c r="AV37" s="13">
        <v>19386</v>
      </c>
      <c r="AW37" s="13">
        <v>21984</v>
      </c>
      <c r="AX37" s="13">
        <v>16023</v>
      </c>
      <c r="AY37" s="13">
        <v>17015</v>
      </c>
      <c r="AZ37" s="13">
        <v>18902</v>
      </c>
      <c r="BA37" s="13">
        <v>19370</v>
      </c>
      <c r="BB37" s="13">
        <v>21962</v>
      </c>
      <c r="BC37" s="13">
        <v>22705</v>
      </c>
      <c r="BD37" s="13">
        <v>21036</v>
      </c>
      <c r="BE37" s="13">
        <v>24150</v>
      </c>
      <c r="BF37" s="13">
        <v>22014</v>
      </c>
      <c r="BG37" s="13">
        <v>22903</v>
      </c>
      <c r="BH37" s="13">
        <v>22519</v>
      </c>
      <c r="BI37" s="13">
        <v>24918</v>
      </c>
      <c r="BJ37" s="28">
        <v>18814</v>
      </c>
      <c r="BK37" s="28">
        <v>16855</v>
      </c>
      <c r="BL37" s="28">
        <v>20216</v>
      </c>
      <c r="BM37" s="28">
        <v>19330</v>
      </c>
      <c r="BN37" s="28">
        <v>22536</v>
      </c>
      <c r="BO37" s="28">
        <v>21573</v>
      </c>
      <c r="BP37" s="28">
        <v>19124</v>
      </c>
      <c r="BQ37" s="28">
        <v>25509</v>
      </c>
      <c r="BR37" s="28">
        <v>19177</v>
      </c>
      <c r="BS37" s="28">
        <v>26334</v>
      </c>
      <c r="BT37" s="28">
        <v>27226</v>
      </c>
      <c r="BU37" s="28">
        <v>27257</v>
      </c>
      <c r="BV37" s="28">
        <v>15157</v>
      </c>
      <c r="BW37" s="28">
        <v>16232</v>
      </c>
      <c r="BX37" s="28">
        <v>20554</v>
      </c>
      <c r="BY37" s="28">
        <v>20194</v>
      </c>
      <c r="BZ37" s="28">
        <v>22974</v>
      </c>
      <c r="CA37" s="28">
        <v>22999</v>
      </c>
      <c r="CB37" s="28">
        <v>20292</v>
      </c>
      <c r="CC37" s="20">
        <v>22770</v>
      </c>
      <c r="CD37" s="20">
        <v>23541</v>
      </c>
      <c r="CE37" s="20">
        <v>26257</v>
      </c>
      <c r="CF37" s="20">
        <v>25979</v>
      </c>
      <c r="CG37" s="20">
        <v>21347</v>
      </c>
      <c r="CH37" s="38">
        <v>17686</v>
      </c>
      <c r="CI37" s="24">
        <v>14647</v>
      </c>
      <c r="CJ37" s="24">
        <v>17112</v>
      </c>
      <c r="CK37" s="24">
        <v>17263</v>
      </c>
      <c r="CL37" s="24">
        <v>21085</v>
      </c>
      <c r="CM37" s="24">
        <v>20581</v>
      </c>
      <c r="CN37" s="24">
        <v>19351</v>
      </c>
      <c r="CO37" s="24">
        <v>20479</v>
      </c>
      <c r="CP37" s="24">
        <v>18938</v>
      </c>
      <c r="CQ37" s="24">
        <v>30114</v>
      </c>
      <c r="CR37" s="24">
        <v>24026</v>
      </c>
      <c r="CS37" s="78">
        <v>24732</v>
      </c>
      <c r="CT37" s="89">
        <v>13989</v>
      </c>
      <c r="CU37" s="24">
        <v>17101</v>
      </c>
      <c r="CV37" s="24">
        <v>18814</v>
      </c>
      <c r="CW37" s="24">
        <v>19546</v>
      </c>
      <c r="CX37" s="24">
        <v>20398</v>
      </c>
      <c r="CY37" s="20">
        <v>25294</v>
      </c>
      <c r="CZ37" s="20">
        <v>26130</v>
      </c>
      <c r="DA37" s="20">
        <v>24096</v>
      </c>
      <c r="DB37" s="20">
        <v>27328</v>
      </c>
      <c r="DC37" s="20">
        <v>26249</v>
      </c>
      <c r="DD37" s="20">
        <v>26390</v>
      </c>
      <c r="DE37" s="101">
        <v>33223</v>
      </c>
      <c r="DF37" s="106">
        <v>18272</v>
      </c>
      <c r="DG37" s="24">
        <v>19157</v>
      </c>
      <c r="DH37" s="24">
        <v>16552</v>
      </c>
      <c r="DI37" s="24">
        <v>19024</v>
      </c>
      <c r="DJ37" s="24">
        <v>18574</v>
      </c>
      <c r="DK37" s="20">
        <v>20364</v>
      </c>
      <c r="DL37" s="20">
        <v>16932</v>
      </c>
      <c r="DM37" s="20">
        <v>22178</v>
      </c>
      <c r="DN37" s="20">
        <v>20879</v>
      </c>
      <c r="DO37" s="20">
        <v>22180</v>
      </c>
      <c r="DP37" s="20">
        <v>22023</v>
      </c>
      <c r="DQ37" s="101">
        <v>24496</v>
      </c>
      <c r="DR37" s="145">
        <v>25.2</v>
      </c>
      <c r="DS37" s="146">
        <v>18.2</v>
      </c>
      <c r="DT37" s="146">
        <v>21.7</v>
      </c>
      <c r="DU37" s="146">
        <v>20.3</v>
      </c>
      <c r="DV37" s="146">
        <v>27.9</v>
      </c>
      <c r="DW37" s="146">
        <v>19.899999999999999</v>
      </c>
      <c r="DX37" s="146">
        <v>25.4</v>
      </c>
      <c r="DY37" s="146">
        <v>27.4</v>
      </c>
      <c r="DZ37" s="146">
        <v>25.9</v>
      </c>
      <c r="EA37" s="146">
        <v>28.7</v>
      </c>
      <c r="EB37" s="147">
        <v>25.9</v>
      </c>
      <c r="EC37" s="147">
        <v>30.7</v>
      </c>
      <c r="ED37" s="182">
        <f t="shared" si="0"/>
        <v>282.70000000000005</v>
      </c>
      <c r="EE37" s="182">
        <f t="shared" si="1"/>
        <v>306.3</v>
      </c>
      <c r="EF37" s="182">
        <f t="shared" si="2"/>
        <v>359.2</v>
      </c>
      <c r="EG37" s="171">
        <v>20.3</v>
      </c>
      <c r="EH37" s="146">
        <v>18.7</v>
      </c>
      <c r="EI37" s="182">
        <v>19.8</v>
      </c>
      <c r="EJ37" s="146">
        <v>17.100000000000001</v>
      </c>
      <c r="EK37" s="191">
        <v>34.700000000000003</v>
      </c>
      <c r="EL37" s="191">
        <v>18</v>
      </c>
      <c r="EM37" s="191">
        <v>20.5</v>
      </c>
      <c r="EN37" s="191">
        <v>26.3</v>
      </c>
      <c r="EO37" s="191">
        <v>25.8</v>
      </c>
      <c r="EP37" s="191">
        <v>28.3</v>
      </c>
      <c r="EQ37" s="191">
        <v>27.5</v>
      </c>
      <c r="ER37" s="191">
        <v>25.7</v>
      </c>
      <c r="ES37" s="171">
        <v>21.5</v>
      </c>
      <c r="ET37" s="146">
        <v>18</v>
      </c>
      <c r="EU37" s="147">
        <v>21.4</v>
      </c>
      <c r="EV37" s="147">
        <v>19.100000000000001</v>
      </c>
      <c r="EW37" s="146">
        <v>24.2</v>
      </c>
      <c r="EX37" s="146">
        <v>22.8</v>
      </c>
      <c r="EY37" s="182">
        <v>27.6</v>
      </c>
      <c r="EZ37" s="146">
        <v>26.3</v>
      </c>
      <c r="FA37" s="146">
        <v>26.4</v>
      </c>
      <c r="FB37" s="146">
        <v>33.5</v>
      </c>
      <c r="FC37" s="146">
        <v>29.6</v>
      </c>
      <c r="FD37" s="191">
        <v>35.9</v>
      </c>
      <c r="FE37" s="171">
        <v>24.5</v>
      </c>
      <c r="FF37" s="146">
        <v>23.4</v>
      </c>
      <c r="FG37" s="147">
        <v>25.4</v>
      </c>
      <c r="FH37" s="147">
        <v>31.3</v>
      </c>
      <c r="FI37" s="146">
        <v>33.799999999999997</v>
      </c>
      <c r="FJ37" s="146">
        <v>30</v>
      </c>
      <c r="FK37" s="182">
        <v>32.799999999999997</v>
      </c>
      <c r="FL37" s="146">
        <v>28.9</v>
      </c>
      <c r="FM37" s="146">
        <v>31.1</v>
      </c>
      <c r="FN37" s="146">
        <v>36.4</v>
      </c>
      <c r="FO37" s="146">
        <v>31.1</v>
      </c>
      <c r="FP37" s="191">
        <v>30.5</v>
      </c>
    </row>
    <row r="38" spans="1:172" ht="13" x14ac:dyDescent="0.3">
      <c r="A38" s="66" t="s">
        <v>38</v>
      </c>
      <c r="B38" s="57">
        <v>9047</v>
      </c>
      <c r="C38" s="21">
        <v>6861</v>
      </c>
      <c r="D38" s="21">
        <v>8736</v>
      </c>
      <c r="E38" s="21">
        <v>7640</v>
      </c>
      <c r="F38" s="21">
        <v>6115</v>
      </c>
      <c r="G38" s="21">
        <v>6867</v>
      </c>
      <c r="H38" s="21">
        <v>6293</v>
      </c>
      <c r="I38" s="21">
        <v>7973</v>
      </c>
      <c r="J38" s="21">
        <v>7682</v>
      </c>
      <c r="K38" s="21">
        <v>8614</v>
      </c>
      <c r="L38" s="21">
        <v>6400</v>
      </c>
      <c r="M38" s="21">
        <v>4506</v>
      </c>
      <c r="N38" s="21">
        <v>3785</v>
      </c>
      <c r="O38" s="21">
        <v>3759</v>
      </c>
      <c r="P38" s="21">
        <v>2506</v>
      </c>
      <c r="Q38" s="21">
        <v>3513</v>
      </c>
      <c r="R38" s="21">
        <v>3846</v>
      </c>
      <c r="S38" s="21">
        <v>4871</v>
      </c>
      <c r="T38" s="21">
        <v>4462</v>
      </c>
      <c r="U38" s="32">
        <v>4481</v>
      </c>
      <c r="V38" s="32">
        <v>2872</v>
      </c>
      <c r="W38" s="32">
        <v>4163</v>
      </c>
      <c r="X38" s="32">
        <v>4788</v>
      </c>
      <c r="Y38" s="32">
        <v>3387</v>
      </c>
      <c r="Z38" s="21">
        <v>1920</v>
      </c>
      <c r="AA38" s="21">
        <v>1822</v>
      </c>
      <c r="AB38" s="21">
        <v>3010</v>
      </c>
      <c r="AC38" s="21">
        <v>4310</v>
      </c>
      <c r="AD38" s="21">
        <v>469</v>
      </c>
      <c r="AE38" s="21">
        <v>3268</v>
      </c>
      <c r="AF38" s="21">
        <v>3495</v>
      </c>
      <c r="AG38" s="32">
        <v>4210</v>
      </c>
      <c r="AH38" s="32">
        <v>3945</v>
      </c>
      <c r="AI38" s="32">
        <v>5618</v>
      </c>
      <c r="AJ38" s="32">
        <v>5063</v>
      </c>
      <c r="AK38" s="32">
        <v>5344</v>
      </c>
      <c r="AL38" s="21">
        <v>2106</v>
      </c>
      <c r="AM38" s="21">
        <v>3027</v>
      </c>
      <c r="AN38" s="21">
        <v>2635</v>
      </c>
      <c r="AO38" s="21">
        <v>3841</v>
      </c>
      <c r="AP38" s="21">
        <v>4515</v>
      </c>
      <c r="AQ38" s="21">
        <v>3490</v>
      </c>
      <c r="AR38" s="21">
        <v>4124</v>
      </c>
      <c r="AS38" s="21">
        <v>4739</v>
      </c>
      <c r="AT38" s="21">
        <v>6116</v>
      </c>
      <c r="AU38" s="21">
        <v>5225</v>
      </c>
      <c r="AV38" s="21">
        <v>4218</v>
      </c>
      <c r="AW38" s="21">
        <v>3236</v>
      </c>
      <c r="AX38" s="21">
        <v>2571</v>
      </c>
      <c r="AY38" s="21">
        <v>2975</v>
      </c>
      <c r="AZ38" s="21">
        <v>4261</v>
      </c>
      <c r="BA38" s="21">
        <v>3953</v>
      </c>
      <c r="BB38" s="21">
        <v>4265</v>
      </c>
      <c r="BC38" s="21">
        <v>5073</v>
      </c>
      <c r="BD38" s="21">
        <v>3951</v>
      </c>
      <c r="BE38" s="21">
        <v>5038</v>
      </c>
      <c r="BF38" s="21">
        <v>3867</v>
      </c>
      <c r="BG38" s="21">
        <v>6002</v>
      </c>
      <c r="BH38" s="21">
        <v>4529</v>
      </c>
      <c r="BI38" s="21">
        <v>4384</v>
      </c>
      <c r="BJ38" s="29">
        <v>3272</v>
      </c>
      <c r="BK38" s="29">
        <v>2013</v>
      </c>
      <c r="BL38" s="29">
        <v>2992</v>
      </c>
      <c r="BM38" s="29">
        <v>3352</v>
      </c>
      <c r="BN38" s="29">
        <v>3852</v>
      </c>
      <c r="BO38" s="29">
        <v>3916</v>
      </c>
      <c r="BP38" s="29">
        <v>3349</v>
      </c>
      <c r="BQ38" s="29">
        <v>3781</v>
      </c>
      <c r="BR38" s="29">
        <v>2969</v>
      </c>
      <c r="BS38" s="29">
        <v>5241</v>
      </c>
      <c r="BT38" s="29">
        <v>3711</v>
      </c>
      <c r="BU38" s="29">
        <v>3665</v>
      </c>
      <c r="BV38" s="29">
        <v>1259</v>
      </c>
      <c r="BW38" s="29">
        <v>1624</v>
      </c>
      <c r="BX38" s="29">
        <v>1587</v>
      </c>
      <c r="BY38" s="29">
        <v>2847</v>
      </c>
      <c r="BZ38" s="29">
        <v>3425</v>
      </c>
      <c r="CA38" s="29">
        <v>2933</v>
      </c>
      <c r="CB38" s="29">
        <v>2850</v>
      </c>
      <c r="CC38" s="29">
        <v>2893</v>
      </c>
      <c r="CD38" s="29">
        <v>4208</v>
      </c>
      <c r="CE38" s="29">
        <v>5414</v>
      </c>
      <c r="CF38" s="29">
        <v>3211</v>
      </c>
      <c r="CG38" s="29">
        <v>2866</v>
      </c>
      <c r="CH38" s="39">
        <v>1973</v>
      </c>
      <c r="CI38" s="26">
        <v>1414</v>
      </c>
      <c r="CJ38" s="26">
        <v>2199</v>
      </c>
      <c r="CK38" s="26">
        <v>2527</v>
      </c>
      <c r="CL38" s="26">
        <v>3221</v>
      </c>
      <c r="CM38" s="26">
        <v>3135</v>
      </c>
      <c r="CN38" s="26">
        <v>2491</v>
      </c>
      <c r="CO38" s="26">
        <v>3411</v>
      </c>
      <c r="CP38" s="26">
        <v>3796</v>
      </c>
      <c r="CQ38" s="26">
        <v>5396</v>
      </c>
      <c r="CR38" s="26">
        <v>3467</v>
      </c>
      <c r="CS38" s="79">
        <v>3149</v>
      </c>
      <c r="CT38" s="90">
        <v>1681</v>
      </c>
      <c r="CU38" s="26">
        <v>1485</v>
      </c>
      <c r="CV38" s="17">
        <v>2003</v>
      </c>
      <c r="CW38" s="27">
        <v>2549</v>
      </c>
      <c r="CX38" s="26">
        <v>2801</v>
      </c>
      <c r="CY38" s="17">
        <v>2614</v>
      </c>
      <c r="CZ38" s="17">
        <v>4357</v>
      </c>
      <c r="DA38" s="17">
        <v>2538</v>
      </c>
      <c r="DB38" s="17">
        <v>4206</v>
      </c>
      <c r="DC38" s="17">
        <v>4734</v>
      </c>
      <c r="DD38" s="17">
        <v>3376</v>
      </c>
      <c r="DE38" s="102">
        <v>4232</v>
      </c>
      <c r="DF38" s="107">
        <v>2507</v>
      </c>
      <c r="DG38" s="26">
        <v>1300</v>
      </c>
      <c r="DH38" s="17">
        <v>1681</v>
      </c>
      <c r="DI38" s="27">
        <v>2054</v>
      </c>
      <c r="DJ38" s="26">
        <v>2173</v>
      </c>
      <c r="DK38" s="17">
        <v>3661</v>
      </c>
      <c r="DL38" s="17">
        <v>2402</v>
      </c>
      <c r="DM38" s="17">
        <v>2990</v>
      </c>
      <c r="DN38" s="17">
        <v>3319</v>
      </c>
      <c r="DO38" s="17">
        <v>2865</v>
      </c>
      <c r="DP38" s="17">
        <v>2470</v>
      </c>
      <c r="DQ38" s="102">
        <v>2214</v>
      </c>
      <c r="DR38" s="145">
        <v>2.7</v>
      </c>
      <c r="DS38" s="146">
        <v>2.4</v>
      </c>
      <c r="DT38" s="146">
        <v>3.3</v>
      </c>
      <c r="DU38" s="146">
        <v>2</v>
      </c>
      <c r="DV38" s="146">
        <v>3.4</v>
      </c>
      <c r="DW38" s="146">
        <v>2.8</v>
      </c>
      <c r="DX38" s="146">
        <v>3.3</v>
      </c>
      <c r="DY38" s="146">
        <v>3.6</v>
      </c>
      <c r="DZ38" s="146">
        <v>3.1</v>
      </c>
      <c r="EA38" s="146">
        <v>5.3</v>
      </c>
      <c r="EB38" s="147">
        <v>3.3</v>
      </c>
      <c r="EC38" s="147">
        <v>4.4000000000000004</v>
      </c>
      <c r="ED38" s="182">
        <f t="shared" si="0"/>
        <v>46.79999999999999</v>
      </c>
      <c r="EE38" s="182">
        <f t="shared" si="1"/>
        <v>35.1</v>
      </c>
      <c r="EF38" s="182">
        <f t="shared" si="2"/>
        <v>51.3</v>
      </c>
      <c r="EG38" s="171">
        <v>2.9</v>
      </c>
      <c r="EH38" s="146">
        <v>1.7</v>
      </c>
      <c r="EI38" s="182">
        <v>2.1</v>
      </c>
      <c r="EJ38" s="146">
        <v>2.1</v>
      </c>
      <c r="EK38" s="191">
        <v>3.5</v>
      </c>
      <c r="EL38" s="191">
        <v>2.2999999999999998</v>
      </c>
      <c r="EM38" s="191">
        <v>3.5</v>
      </c>
      <c r="EN38" s="191">
        <v>3.4</v>
      </c>
      <c r="EO38" s="191">
        <v>14.1</v>
      </c>
      <c r="EP38" s="191">
        <v>3.8</v>
      </c>
      <c r="EQ38" s="191">
        <v>3.9</v>
      </c>
      <c r="ER38" s="191">
        <v>3.5</v>
      </c>
      <c r="ES38" s="171">
        <v>1.8</v>
      </c>
      <c r="ET38" s="146">
        <v>1.7</v>
      </c>
      <c r="EU38" s="147">
        <v>1.7</v>
      </c>
      <c r="EV38" s="147">
        <v>2.2000000000000002</v>
      </c>
      <c r="EW38" s="146">
        <v>2.7</v>
      </c>
      <c r="EX38" s="146">
        <v>2.7</v>
      </c>
      <c r="EY38" s="182">
        <v>3.4</v>
      </c>
      <c r="EZ38" s="146">
        <v>3.8</v>
      </c>
      <c r="FA38" s="146">
        <v>2.8</v>
      </c>
      <c r="FB38" s="146">
        <v>5.0999999999999996</v>
      </c>
      <c r="FC38" s="146">
        <v>3.6</v>
      </c>
      <c r="FD38" s="191">
        <v>3.6</v>
      </c>
      <c r="FE38" s="171">
        <v>3.1</v>
      </c>
      <c r="FF38" s="146">
        <v>3.4</v>
      </c>
      <c r="FG38" s="147">
        <v>2.8</v>
      </c>
      <c r="FH38" s="147">
        <v>2.9</v>
      </c>
      <c r="FI38" s="146">
        <v>4.5999999999999996</v>
      </c>
      <c r="FJ38" s="146">
        <v>4.7</v>
      </c>
      <c r="FK38" s="182">
        <v>5.0999999999999996</v>
      </c>
      <c r="FL38" s="146">
        <v>4.7</v>
      </c>
      <c r="FM38" s="146">
        <v>4.7</v>
      </c>
      <c r="FN38" s="146">
        <v>7.3</v>
      </c>
      <c r="FO38" s="146">
        <v>3.8</v>
      </c>
      <c r="FP38" s="191">
        <v>4.2</v>
      </c>
    </row>
    <row r="39" spans="1:172" ht="13" x14ac:dyDescent="0.3">
      <c r="A39" s="66"/>
      <c r="B39" s="57"/>
      <c r="C39" s="21"/>
      <c r="D39" s="21"/>
      <c r="E39" s="21"/>
      <c r="F39" s="21"/>
      <c r="G39" s="21"/>
      <c r="H39" s="21"/>
      <c r="I39" s="21"/>
      <c r="J39" s="21"/>
      <c r="K39" s="21"/>
      <c r="L39" s="21"/>
      <c r="M39" s="21"/>
      <c r="N39" s="21"/>
      <c r="O39" s="21"/>
      <c r="P39" s="21"/>
      <c r="Q39" s="21"/>
      <c r="R39" s="21"/>
      <c r="S39" s="21"/>
      <c r="T39" s="21"/>
      <c r="U39" s="32"/>
      <c r="V39" s="32"/>
      <c r="W39" s="32"/>
      <c r="X39" s="32"/>
      <c r="Y39" s="32"/>
      <c r="Z39" s="21"/>
      <c r="AA39" s="21"/>
      <c r="AB39" s="21"/>
      <c r="AC39" s="21"/>
      <c r="AD39" s="21"/>
      <c r="AE39" s="21"/>
      <c r="AF39" s="21"/>
      <c r="AG39" s="32"/>
      <c r="AH39" s="32"/>
      <c r="AI39" s="32"/>
      <c r="AJ39" s="32"/>
      <c r="AK39" s="32"/>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9"/>
      <c r="BK39" s="29"/>
      <c r="BL39" s="29"/>
      <c r="BM39" s="29"/>
      <c r="BN39" s="29"/>
      <c r="BO39" s="29"/>
      <c r="BP39" s="29"/>
      <c r="BQ39" s="29"/>
      <c r="BR39" s="29"/>
      <c r="BS39" s="29"/>
      <c r="BT39" s="29"/>
      <c r="BU39" s="29"/>
      <c r="BV39" s="29"/>
      <c r="BW39" s="29"/>
      <c r="BX39" s="29"/>
      <c r="BY39" s="29"/>
      <c r="BZ39" s="29"/>
      <c r="CA39" s="28"/>
      <c r="CB39" s="28"/>
      <c r="CC39" s="17"/>
      <c r="CD39" s="17"/>
      <c r="CE39" s="17"/>
      <c r="CF39" s="17"/>
      <c r="CG39" s="17"/>
      <c r="CH39" s="39"/>
      <c r="CI39" s="26"/>
      <c r="CJ39" s="26"/>
      <c r="CK39" s="26"/>
      <c r="CL39" s="26"/>
      <c r="CM39" s="26"/>
      <c r="CN39" s="26"/>
      <c r="CO39" s="26"/>
      <c r="CP39" s="26"/>
      <c r="CQ39" s="26"/>
      <c r="CR39" s="26"/>
      <c r="CS39" s="79"/>
      <c r="CT39" s="90"/>
      <c r="CU39" s="17"/>
      <c r="CV39" s="17"/>
      <c r="CW39" s="27"/>
      <c r="CX39" s="26"/>
      <c r="CY39" s="17"/>
      <c r="CZ39" s="17"/>
      <c r="DA39" s="17"/>
      <c r="DB39" s="17"/>
      <c r="DC39" s="17"/>
      <c r="DD39" s="17"/>
      <c r="DE39" s="102"/>
      <c r="DF39" s="107"/>
      <c r="DG39" s="26"/>
      <c r="DH39" s="17"/>
      <c r="DI39" s="27"/>
      <c r="DJ39" s="26"/>
      <c r="DK39" s="17"/>
      <c r="DL39" s="17"/>
      <c r="DM39" s="17"/>
      <c r="DN39" s="17"/>
      <c r="DO39" s="17"/>
      <c r="DP39" s="17"/>
      <c r="DQ39" s="102"/>
      <c r="DR39" s="142"/>
      <c r="DS39" s="13"/>
      <c r="DT39" s="13"/>
      <c r="DU39" s="13"/>
      <c r="DV39" s="13"/>
      <c r="DW39" s="13"/>
      <c r="DX39" s="13"/>
      <c r="DY39" s="13"/>
      <c r="DZ39" s="13"/>
      <c r="EA39" s="13"/>
      <c r="EB39" s="136"/>
      <c r="EC39" s="136"/>
      <c r="ED39" s="229"/>
      <c r="EE39" s="229"/>
      <c r="EF39" s="229"/>
      <c r="EG39" s="5"/>
      <c r="EH39" s="9"/>
      <c r="EJ39" s="9"/>
      <c r="EK39" s="10"/>
      <c r="EL39" s="10"/>
      <c r="EM39" s="10"/>
      <c r="EN39" s="10"/>
      <c r="EO39" s="10"/>
      <c r="EP39" s="10"/>
      <c r="EQ39" s="10"/>
      <c r="ER39" s="10"/>
      <c r="ES39" s="5"/>
      <c r="ET39" s="9"/>
      <c r="EU39" s="8"/>
      <c r="EV39" s="8"/>
      <c r="EW39" s="9"/>
      <c r="EX39" s="9"/>
      <c r="EZ39" s="9"/>
      <c r="FA39" s="9"/>
      <c r="FB39" s="9"/>
      <c r="FC39" s="9"/>
      <c r="FD39" s="10"/>
      <c r="FE39" s="5"/>
      <c r="FF39" s="9"/>
      <c r="FG39" s="8"/>
      <c r="FH39" s="8"/>
      <c r="FI39" s="9"/>
      <c r="FJ39" s="9"/>
      <c r="FL39" s="9"/>
      <c r="FM39" s="9"/>
      <c r="FN39" s="9"/>
      <c r="FO39" s="9"/>
      <c r="FP39" s="10"/>
    </row>
    <row r="40" spans="1:172" ht="13" x14ac:dyDescent="0.3">
      <c r="A40" s="69" t="s">
        <v>4</v>
      </c>
      <c r="B40" s="56">
        <v>858</v>
      </c>
      <c r="C40" s="13">
        <v>758</v>
      </c>
      <c r="D40" s="13">
        <v>618</v>
      </c>
      <c r="E40" s="13">
        <v>579</v>
      </c>
      <c r="F40" s="13">
        <v>681</v>
      </c>
      <c r="G40" s="13">
        <v>532</v>
      </c>
      <c r="H40" s="13">
        <v>403</v>
      </c>
      <c r="I40" s="13">
        <v>620</v>
      </c>
      <c r="J40" s="13">
        <v>273</v>
      </c>
      <c r="K40" s="13">
        <v>473</v>
      </c>
      <c r="L40" s="13">
        <v>567</v>
      </c>
      <c r="M40" s="13">
        <v>652</v>
      </c>
      <c r="N40" s="13">
        <v>904</v>
      </c>
      <c r="O40" s="13">
        <v>581</v>
      </c>
      <c r="P40" s="13">
        <v>685</v>
      </c>
      <c r="Q40" s="13">
        <v>765</v>
      </c>
      <c r="R40" s="13">
        <v>555</v>
      </c>
      <c r="S40" s="13">
        <v>737</v>
      </c>
      <c r="T40" s="13">
        <v>688</v>
      </c>
      <c r="U40" s="31">
        <v>871</v>
      </c>
      <c r="V40" s="31">
        <v>487</v>
      </c>
      <c r="W40" s="31">
        <v>660</v>
      </c>
      <c r="X40" s="31">
        <v>2110</v>
      </c>
      <c r="Y40" s="31">
        <v>461</v>
      </c>
      <c r="Z40" s="13">
        <v>774</v>
      </c>
      <c r="AA40" s="13">
        <v>511</v>
      </c>
      <c r="AB40" s="13">
        <v>395</v>
      </c>
      <c r="AC40" s="13">
        <v>656</v>
      </c>
      <c r="AD40" s="13">
        <v>43</v>
      </c>
      <c r="AE40" s="13">
        <v>646</v>
      </c>
      <c r="AF40" s="13">
        <v>359</v>
      </c>
      <c r="AG40" s="31">
        <v>1043</v>
      </c>
      <c r="AH40" s="31">
        <v>511</v>
      </c>
      <c r="AI40" s="31">
        <v>554</v>
      </c>
      <c r="AJ40" s="31">
        <v>472</v>
      </c>
      <c r="AK40" s="31">
        <v>652</v>
      </c>
      <c r="AL40" s="13">
        <v>1064</v>
      </c>
      <c r="AM40" s="13">
        <v>755</v>
      </c>
      <c r="AN40" s="13">
        <v>557</v>
      </c>
      <c r="AO40" s="13">
        <v>399</v>
      </c>
      <c r="AP40" s="13">
        <v>660</v>
      </c>
      <c r="AQ40" s="13">
        <v>1040</v>
      </c>
      <c r="AR40" s="13">
        <v>500</v>
      </c>
      <c r="AS40" s="13">
        <v>475</v>
      </c>
      <c r="AT40" s="13">
        <v>292</v>
      </c>
      <c r="AU40" s="13">
        <v>637</v>
      </c>
      <c r="AV40" s="13">
        <v>443</v>
      </c>
      <c r="AW40" s="13">
        <v>577</v>
      </c>
      <c r="AX40" s="13">
        <v>505</v>
      </c>
      <c r="AY40" s="13">
        <v>1091</v>
      </c>
      <c r="AZ40" s="13">
        <v>587</v>
      </c>
      <c r="BA40" s="13">
        <v>888</v>
      </c>
      <c r="BB40" s="13">
        <v>2340</v>
      </c>
      <c r="BC40" s="13">
        <v>845</v>
      </c>
      <c r="BD40" s="13">
        <v>497</v>
      </c>
      <c r="BE40" s="13">
        <v>509</v>
      </c>
      <c r="BF40" s="13">
        <v>1903</v>
      </c>
      <c r="BG40" s="13">
        <v>750</v>
      </c>
      <c r="BH40" s="13">
        <v>552</v>
      </c>
      <c r="BI40" s="13">
        <v>843</v>
      </c>
      <c r="BJ40" s="28">
        <v>826</v>
      </c>
      <c r="BK40" s="28">
        <v>629</v>
      </c>
      <c r="BL40" s="28">
        <v>705</v>
      </c>
      <c r="BM40" s="28">
        <v>525</v>
      </c>
      <c r="BN40" s="28">
        <v>546</v>
      </c>
      <c r="BO40" s="28">
        <v>467</v>
      </c>
      <c r="BP40" s="28">
        <v>1534</v>
      </c>
      <c r="BQ40" s="28">
        <v>765</v>
      </c>
      <c r="BR40" s="28">
        <v>514</v>
      </c>
      <c r="BS40" s="28">
        <v>383</v>
      </c>
      <c r="BT40" s="28">
        <v>653</v>
      </c>
      <c r="BU40" s="28">
        <v>737</v>
      </c>
      <c r="BV40" s="28">
        <v>684</v>
      </c>
      <c r="BW40" s="28">
        <v>1098</v>
      </c>
      <c r="BX40" s="28">
        <v>997</v>
      </c>
      <c r="BY40" s="28">
        <v>771</v>
      </c>
      <c r="BZ40" s="28">
        <v>609</v>
      </c>
      <c r="CA40" s="28">
        <v>626</v>
      </c>
      <c r="CB40" s="28">
        <v>593</v>
      </c>
      <c r="CC40" s="20">
        <v>576</v>
      </c>
      <c r="CD40" s="20">
        <v>701</v>
      </c>
      <c r="CE40" s="20">
        <v>1420</v>
      </c>
      <c r="CF40" s="20">
        <v>838</v>
      </c>
      <c r="CG40" s="20">
        <v>1110</v>
      </c>
      <c r="CH40" s="38">
        <v>542</v>
      </c>
      <c r="CI40" s="24">
        <v>502</v>
      </c>
      <c r="CJ40" s="24">
        <v>828</v>
      </c>
      <c r="CK40" s="24">
        <v>887</v>
      </c>
      <c r="CL40" s="24">
        <v>1015</v>
      </c>
      <c r="CM40" s="24">
        <v>558</v>
      </c>
      <c r="CN40" s="24">
        <v>2096</v>
      </c>
      <c r="CO40" s="24">
        <v>533</v>
      </c>
      <c r="CP40" s="24">
        <v>445</v>
      </c>
      <c r="CQ40" s="24">
        <v>500</v>
      </c>
      <c r="CR40" s="24">
        <v>2109</v>
      </c>
      <c r="CS40" s="78">
        <v>844</v>
      </c>
      <c r="CT40" s="89">
        <v>1166</v>
      </c>
      <c r="CU40" s="24">
        <v>1009</v>
      </c>
      <c r="CV40" s="20">
        <v>499</v>
      </c>
      <c r="CW40" s="25">
        <v>19051</v>
      </c>
      <c r="CX40" s="24">
        <v>1217</v>
      </c>
      <c r="CY40" s="20">
        <v>379</v>
      </c>
      <c r="CZ40" s="20">
        <v>498</v>
      </c>
      <c r="DA40" s="20">
        <v>875</v>
      </c>
      <c r="DB40" s="20">
        <v>2131</v>
      </c>
      <c r="DC40" s="20">
        <v>518</v>
      </c>
      <c r="DD40" s="20">
        <v>688</v>
      </c>
      <c r="DE40" s="101">
        <v>1344</v>
      </c>
      <c r="DF40" s="106">
        <v>1688</v>
      </c>
      <c r="DG40" s="24">
        <v>1174</v>
      </c>
      <c r="DH40" s="20">
        <v>587</v>
      </c>
      <c r="DI40" s="25">
        <v>1090</v>
      </c>
      <c r="DJ40" s="24">
        <v>844</v>
      </c>
      <c r="DK40" s="20">
        <v>2192</v>
      </c>
      <c r="DL40" s="20">
        <v>579</v>
      </c>
      <c r="DM40" s="20">
        <v>822</v>
      </c>
      <c r="DN40" s="20">
        <v>1874</v>
      </c>
      <c r="DO40" s="20">
        <v>2434</v>
      </c>
      <c r="DP40" s="20">
        <v>734</v>
      </c>
      <c r="DQ40" s="101">
        <v>220</v>
      </c>
      <c r="DR40" s="145">
        <v>0.2</v>
      </c>
      <c r="DS40" s="146">
        <v>1</v>
      </c>
      <c r="DT40" s="146">
        <v>0.4</v>
      </c>
      <c r="DU40" s="146">
        <v>0.7</v>
      </c>
      <c r="DV40" s="146">
        <v>0.7</v>
      </c>
      <c r="DW40" s="146">
        <v>1</v>
      </c>
      <c r="DX40" s="146">
        <v>0.7</v>
      </c>
      <c r="DY40" s="146">
        <v>1.8</v>
      </c>
      <c r="DZ40" s="146">
        <v>1.5</v>
      </c>
      <c r="EA40" s="146">
        <v>3.5</v>
      </c>
      <c r="EB40" s="147">
        <v>2.2000000000000002</v>
      </c>
      <c r="EC40" s="147">
        <v>1.9</v>
      </c>
      <c r="ED40" s="182">
        <f t="shared" si="0"/>
        <v>17.600000000000001</v>
      </c>
      <c r="EE40" s="182">
        <f t="shared" si="1"/>
        <v>26.399999999999995</v>
      </c>
      <c r="EF40" s="182">
        <f t="shared" si="2"/>
        <v>28.6</v>
      </c>
      <c r="EG40" s="171">
        <v>1.5</v>
      </c>
      <c r="EH40" s="146">
        <v>1.3</v>
      </c>
      <c r="EI40" s="182">
        <v>1.3</v>
      </c>
      <c r="EJ40" s="146">
        <v>1.5</v>
      </c>
      <c r="EK40" s="191">
        <v>0.9</v>
      </c>
      <c r="EL40" s="191">
        <v>2.2999999999999998</v>
      </c>
      <c r="EM40" s="191">
        <v>1.5</v>
      </c>
      <c r="EN40" s="191">
        <v>1.6</v>
      </c>
      <c r="EO40" s="191">
        <v>1.7</v>
      </c>
      <c r="EP40" s="191">
        <v>1.9</v>
      </c>
      <c r="EQ40" s="191">
        <v>1.3</v>
      </c>
      <c r="ER40" s="191">
        <v>0.8</v>
      </c>
      <c r="ES40" s="171">
        <v>1.8</v>
      </c>
      <c r="ET40" s="146">
        <v>1.5</v>
      </c>
      <c r="EU40" s="147">
        <v>1.6</v>
      </c>
      <c r="EV40" s="147">
        <v>1.3</v>
      </c>
      <c r="EW40" s="146">
        <v>3.3</v>
      </c>
      <c r="EX40" s="146">
        <v>1.1000000000000001</v>
      </c>
      <c r="EY40" s="182">
        <v>2.8</v>
      </c>
      <c r="EZ40" s="146">
        <v>1.5</v>
      </c>
      <c r="FA40" s="146">
        <v>1.4</v>
      </c>
      <c r="FB40" s="146">
        <v>2.9</v>
      </c>
      <c r="FC40" s="146">
        <v>5.9</v>
      </c>
      <c r="FD40" s="191">
        <v>1.3</v>
      </c>
      <c r="FE40" s="171">
        <v>1.5</v>
      </c>
      <c r="FF40" s="146">
        <v>1.5</v>
      </c>
      <c r="FG40" s="147">
        <v>1.5</v>
      </c>
      <c r="FH40" s="147">
        <v>2.1</v>
      </c>
      <c r="FI40" s="146">
        <v>3.4</v>
      </c>
      <c r="FJ40" s="146">
        <v>1.7</v>
      </c>
      <c r="FK40" s="182">
        <v>1.9</v>
      </c>
      <c r="FL40" s="146">
        <v>4.4000000000000004</v>
      </c>
      <c r="FM40" s="146">
        <v>1.8</v>
      </c>
      <c r="FN40" s="146">
        <v>2.5</v>
      </c>
      <c r="FO40" s="146">
        <v>2</v>
      </c>
      <c r="FP40" s="191">
        <v>4.3</v>
      </c>
    </row>
    <row r="41" spans="1:172" ht="13" x14ac:dyDescent="0.3">
      <c r="A41" s="66" t="s">
        <v>19</v>
      </c>
      <c r="B41" s="57"/>
      <c r="C41" s="21"/>
      <c r="D41" s="21"/>
      <c r="E41" s="21"/>
      <c r="F41" s="21"/>
      <c r="G41" s="21"/>
      <c r="H41" s="21"/>
      <c r="I41" s="21"/>
      <c r="J41" s="21"/>
      <c r="K41" s="21"/>
      <c r="L41" s="21"/>
      <c r="M41" s="21"/>
      <c r="N41" s="21"/>
      <c r="O41" s="21"/>
      <c r="P41" s="21"/>
      <c r="Q41" s="21"/>
      <c r="R41" s="21"/>
      <c r="S41" s="21"/>
      <c r="T41" s="21"/>
      <c r="U41" s="32"/>
      <c r="V41" s="32"/>
      <c r="W41" s="32"/>
      <c r="X41" s="32"/>
      <c r="Y41" s="32"/>
      <c r="Z41" s="21"/>
      <c r="AA41" s="21"/>
      <c r="AB41" s="21"/>
      <c r="AC41" s="21"/>
      <c r="AD41" s="21"/>
      <c r="AE41" s="21"/>
      <c r="AF41" s="21"/>
      <c r="AG41" s="32"/>
      <c r="AH41" s="32"/>
      <c r="AI41" s="32"/>
      <c r="AJ41" s="32"/>
      <c r="AK41" s="32"/>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9"/>
      <c r="BK41" s="29"/>
      <c r="BL41" s="29"/>
      <c r="BM41" s="29"/>
      <c r="BN41" s="29"/>
      <c r="BO41" s="29"/>
      <c r="BP41" s="29"/>
      <c r="BQ41" s="29"/>
      <c r="BR41" s="29"/>
      <c r="BS41" s="29"/>
      <c r="BT41" s="29"/>
      <c r="BU41" s="29"/>
      <c r="BV41" s="29"/>
      <c r="BW41" s="29"/>
      <c r="BX41" s="29"/>
      <c r="BY41" s="29"/>
      <c r="BZ41" s="29"/>
      <c r="CA41" s="28"/>
      <c r="CB41" s="28"/>
      <c r="CC41" s="17"/>
      <c r="CD41" s="17"/>
      <c r="CE41" s="17"/>
      <c r="CF41" s="17"/>
      <c r="CG41" s="17"/>
      <c r="CH41" s="39"/>
      <c r="CI41" s="26"/>
      <c r="CJ41" s="26"/>
      <c r="CK41" s="26"/>
      <c r="CL41" s="26"/>
      <c r="CM41" s="26"/>
      <c r="CN41" s="26"/>
      <c r="CO41" s="26"/>
      <c r="CP41" s="26"/>
      <c r="CQ41" s="17"/>
      <c r="CR41" s="17"/>
      <c r="CS41" s="81"/>
      <c r="CT41" s="90"/>
      <c r="CU41" s="17"/>
      <c r="CV41" s="17"/>
      <c r="CW41" s="27"/>
      <c r="CX41" s="26"/>
      <c r="CY41" s="17"/>
      <c r="CZ41" s="17"/>
      <c r="DA41" s="17"/>
      <c r="DB41" s="17"/>
      <c r="DC41" s="17"/>
      <c r="DD41" s="17"/>
      <c r="DE41" s="102"/>
      <c r="DF41" s="107"/>
      <c r="DG41" s="26"/>
      <c r="DH41" s="17"/>
      <c r="DI41" s="27"/>
      <c r="DJ41" s="26"/>
      <c r="DK41" s="17"/>
      <c r="DL41" s="17"/>
      <c r="DM41" s="17"/>
      <c r="DN41" s="17"/>
      <c r="DO41" s="17"/>
      <c r="DP41" s="17"/>
      <c r="DQ41" s="102"/>
      <c r="DR41" s="143"/>
      <c r="DS41" s="22"/>
      <c r="DT41" s="22"/>
      <c r="DU41" s="22"/>
      <c r="DV41" s="22"/>
      <c r="DW41" s="22"/>
      <c r="DX41" s="22"/>
      <c r="DY41" s="22"/>
      <c r="DZ41" s="22"/>
      <c r="EA41" s="22"/>
      <c r="EB41" s="138"/>
      <c r="EC41" s="138"/>
      <c r="ED41" s="244"/>
      <c r="EE41" s="244"/>
      <c r="EF41" s="244"/>
      <c r="EG41" s="5"/>
      <c r="EH41" s="9"/>
      <c r="EJ41" s="9"/>
      <c r="EK41" s="10"/>
      <c r="EL41" s="10"/>
      <c r="EM41" s="10"/>
      <c r="EN41" s="10"/>
      <c r="EO41" s="10"/>
      <c r="EP41" s="10"/>
      <c r="EQ41" s="10"/>
      <c r="ER41" s="10"/>
      <c r="ES41" s="5"/>
      <c r="ET41" s="9"/>
      <c r="EU41" s="8"/>
      <c r="EV41" s="8"/>
      <c r="EW41" s="9"/>
      <c r="EX41" s="9"/>
      <c r="EZ41" s="9"/>
      <c r="FA41" s="9"/>
      <c r="FB41" s="9"/>
      <c r="FC41" s="9"/>
      <c r="FD41" s="10"/>
      <c r="FE41" s="5"/>
      <c r="FF41" s="9"/>
      <c r="FG41" s="8"/>
      <c r="FH41" s="8"/>
      <c r="FI41" s="9"/>
      <c r="FJ41" s="9"/>
      <c r="FL41" s="9"/>
      <c r="FM41" s="9"/>
      <c r="FN41" s="9"/>
      <c r="FO41" s="9"/>
      <c r="FP41" s="10"/>
    </row>
    <row r="42" spans="1:172" ht="13" x14ac:dyDescent="0.3">
      <c r="A42" s="152" t="s">
        <v>39</v>
      </c>
      <c r="B42" s="153">
        <f t="shared" ref="B42:M42" si="6">B6+B9+B11+B13+B20+B22+B24+B27+B37+B40</f>
        <v>167188</v>
      </c>
      <c r="C42" s="154">
        <f t="shared" si="6"/>
        <v>137777</v>
      </c>
      <c r="D42" s="154">
        <f t="shared" si="6"/>
        <v>188648</v>
      </c>
      <c r="E42" s="154">
        <f t="shared" si="6"/>
        <v>146033</v>
      </c>
      <c r="F42" s="154">
        <f t="shared" si="6"/>
        <v>171213</v>
      </c>
      <c r="G42" s="154">
        <f t="shared" si="6"/>
        <v>125637</v>
      </c>
      <c r="H42" s="154">
        <f t="shared" si="6"/>
        <v>107629</v>
      </c>
      <c r="I42" s="154">
        <f t="shared" si="6"/>
        <v>143161</v>
      </c>
      <c r="J42" s="154">
        <f t="shared" si="6"/>
        <v>126877</v>
      </c>
      <c r="K42" s="154">
        <f t="shared" si="6"/>
        <v>174763</v>
      </c>
      <c r="L42" s="154">
        <f t="shared" si="6"/>
        <v>163053</v>
      </c>
      <c r="M42" s="154">
        <f t="shared" si="6"/>
        <v>170244</v>
      </c>
      <c r="N42" s="154">
        <f t="shared" ref="N42:AK42" si="7">N6+N9+N11+N13+N20+N22+N24+N27+N40+N37</f>
        <v>121625</v>
      </c>
      <c r="O42" s="154">
        <f t="shared" si="7"/>
        <v>123141</v>
      </c>
      <c r="P42" s="154">
        <f t="shared" si="7"/>
        <v>165669</v>
      </c>
      <c r="Q42" s="154">
        <f t="shared" si="7"/>
        <v>142060</v>
      </c>
      <c r="R42" s="154">
        <f t="shared" si="7"/>
        <v>204489</v>
      </c>
      <c r="S42" s="154">
        <f t="shared" si="7"/>
        <v>152509</v>
      </c>
      <c r="T42" s="154">
        <f t="shared" si="7"/>
        <v>161471</v>
      </c>
      <c r="U42" s="154">
        <f t="shared" si="7"/>
        <v>209315</v>
      </c>
      <c r="V42" s="154">
        <f t="shared" si="7"/>
        <v>172985</v>
      </c>
      <c r="W42" s="154">
        <f t="shared" si="7"/>
        <v>215415</v>
      </c>
      <c r="X42" s="154">
        <f t="shared" si="7"/>
        <v>204280</v>
      </c>
      <c r="Y42" s="154">
        <f t="shared" si="7"/>
        <v>144086</v>
      </c>
      <c r="Z42" s="154">
        <f t="shared" si="7"/>
        <v>137664</v>
      </c>
      <c r="AA42" s="154">
        <f t="shared" si="7"/>
        <v>119976</v>
      </c>
      <c r="AB42" s="154">
        <f t="shared" si="7"/>
        <v>143650</v>
      </c>
      <c r="AC42" s="154">
        <f t="shared" si="7"/>
        <v>183376</v>
      </c>
      <c r="AD42" s="154">
        <f t="shared" si="7"/>
        <v>41712</v>
      </c>
      <c r="AE42" s="154">
        <f t="shared" si="7"/>
        <v>158338</v>
      </c>
      <c r="AF42" s="154">
        <f t="shared" si="7"/>
        <v>229602</v>
      </c>
      <c r="AG42" s="154">
        <f t="shared" si="7"/>
        <v>180542</v>
      </c>
      <c r="AH42" s="154">
        <f t="shared" si="7"/>
        <v>173786</v>
      </c>
      <c r="AI42" s="154">
        <f t="shared" si="7"/>
        <v>196481</v>
      </c>
      <c r="AJ42" s="154">
        <f t="shared" si="7"/>
        <v>219115</v>
      </c>
      <c r="AK42" s="154">
        <f t="shared" si="7"/>
        <v>185759</v>
      </c>
      <c r="AL42" s="154">
        <f t="shared" ref="AL42:BI42" si="8">AL6+AL9+AL11+AL13+AL20+AL22+AL24+AL27+AL37+AL40</f>
        <v>136340</v>
      </c>
      <c r="AM42" s="154">
        <f t="shared" si="8"/>
        <v>169184</v>
      </c>
      <c r="AN42" s="154">
        <f t="shared" si="8"/>
        <v>174420</v>
      </c>
      <c r="AO42" s="154">
        <f t="shared" si="8"/>
        <v>253235</v>
      </c>
      <c r="AP42" s="154">
        <f t="shared" si="8"/>
        <v>194271</v>
      </c>
      <c r="AQ42" s="154">
        <f t="shared" si="8"/>
        <v>231696</v>
      </c>
      <c r="AR42" s="154">
        <f t="shared" si="8"/>
        <v>184023</v>
      </c>
      <c r="AS42" s="154">
        <f t="shared" si="8"/>
        <v>184453</v>
      </c>
      <c r="AT42" s="154">
        <f t="shared" si="8"/>
        <v>180161</v>
      </c>
      <c r="AU42" s="154">
        <f t="shared" si="8"/>
        <v>188023</v>
      </c>
      <c r="AV42" s="154">
        <f t="shared" si="8"/>
        <v>193431</v>
      </c>
      <c r="AW42" s="154">
        <f t="shared" si="8"/>
        <v>195492</v>
      </c>
      <c r="AX42" s="154">
        <f t="shared" si="8"/>
        <v>159740</v>
      </c>
      <c r="AY42" s="154">
        <f t="shared" si="8"/>
        <v>194748</v>
      </c>
      <c r="AZ42" s="154">
        <f t="shared" si="8"/>
        <v>186443</v>
      </c>
      <c r="BA42" s="154">
        <f t="shared" si="8"/>
        <v>167810</v>
      </c>
      <c r="BB42" s="154">
        <f t="shared" si="8"/>
        <v>185748</v>
      </c>
      <c r="BC42" s="154">
        <f t="shared" si="8"/>
        <v>228730</v>
      </c>
      <c r="BD42" s="154">
        <f t="shared" si="8"/>
        <v>202851</v>
      </c>
      <c r="BE42" s="154">
        <f t="shared" si="8"/>
        <v>206543</v>
      </c>
      <c r="BF42" s="154">
        <f t="shared" si="8"/>
        <v>235623</v>
      </c>
      <c r="BG42" s="154">
        <f t="shared" si="8"/>
        <v>223542</v>
      </c>
      <c r="BH42" s="154">
        <f t="shared" si="8"/>
        <v>254029</v>
      </c>
      <c r="BI42" s="154">
        <f t="shared" si="8"/>
        <v>255833</v>
      </c>
      <c r="BJ42" s="155">
        <f t="shared" ref="BJ42:BU42" si="9">BJ40+BJ37+BJ27+BJ24+BJ22+BJ20+BJ13+BJ11+BJ9+BJ6</f>
        <v>209051</v>
      </c>
      <c r="BK42" s="155">
        <f t="shared" si="9"/>
        <v>163332</v>
      </c>
      <c r="BL42" s="155">
        <f t="shared" si="9"/>
        <v>177045</v>
      </c>
      <c r="BM42" s="155">
        <f t="shared" si="9"/>
        <v>221024</v>
      </c>
      <c r="BN42" s="155">
        <f t="shared" si="9"/>
        <v>218435</v>
      </c>
      <c r="BO42" s="155">
        <f t="shared" si="9"/>
        <v>224161</v>
      </c>
      <c r="BP42" s="155">
        <f t="shared" si="9"/>
        <v>242067</v>
      </c>
      <c r="BQ42" s="155">
        <f t="shared" si="9"/>
        <v>246813</v>
      </c>
      <c r="BR42" s="155">
        <f t="shared" si="9"/>
        <v>236052</v>
      </c>
      <c r="BS42" s="155">
        <f t="shared" si="9"/>
        <v>269070</v>
      </c>
      <c r="BT42" s="155">
        <f t="shared" si="9"/>
        <v>273550</v>
      </c>
      <c r="BU42" s="155">
        <f t="shared" si="9"/>
        <v>242191</v>
      </c>
      <c r="BV42" s="155">
        <v>172550</v>
      </c>
      <c r="BW42" s="155">
        <v>224581</v>
      </c>
      <c r="BX42" s="155">
        <v>285583</v>
      </c>
      <c r="BY42" s="155">
        <v>235744</v>
      </c>
      <c r="BZ42" s="155">
        <v>258029</v>
      </c>
      <c r="CA42" s="155">
        <v>256482</v>
      </c>
      <c r="CB42" s="155">
        <v>308262</v>
      </c>
      <c r="CC42" s="155">
        <v>302581</v>
      </c>
      <c r="CD42" s="155">
        <v>275299</v>
      </c>
      <c r="CE42" s="155">
        <v>298471</v>
      </c>
      <c r="CF42" s="155">
        <v>283142</v>
      </c>
      <c r="CG42" s="155">
        <v>223618</v>
      </c>
      <c r="CH42" s="155">
        <v>241167</v>
      </c>
      <c r="CI42" s="155">
        <v>183592</v>
      </c>
      <c r="CJ42" s="155">
        <v>230263</v>
      </c>
      <c r="CK42" s="155">
        <v>209372</v>
      </c>
      <c r="CL42" s="155">
        <v>210436</v>
      </c>
      <c r="CM42" s="155">
        <v>243467</v>
      </c>
      <c r="CN42" s="155">
        <v>257369</v>
      </c>
      <c r="CO42" s="155">
        <v>267209</v>
      </c>
      <c r="CP42" s="155">
        <v>220312</v>
      </c>
      <c r="CQ42" s="155">
        <v>283336</v>
      </c>
      <c r="CR42" s="155">
        <v>276464</v>
      </c>
      <c r="CS42" s="156">
        <v>267085</v>
      </c>
      <c r="CT42" s="157">
        <v>206187</v>
      </c>
      <c r="CU42" s="155">
        <v>271180</v>
      </c>
      <c r="CV42" s="155">
        <v>233962</v>
      </c>
      <c r="CW42" s="155">
        <v>290820</v>
      </c>
      <c r="CX42" s="155">
        <v>301502</v>
      </c>
      <c r="CY42" s="155">
        <v>288290</v>
      </c>
      <c r="CZ42" s="155">
        <v>388001</v>
      </c>
      <c r="DA42" s="155">
        <v>335990</v>
      </c>
      <c r="DB42" s="155">
        <f>DB6+DB9+DB11+DB13+DB20+DB22+DB24+DB27+DB37+DB40</f>
        <v>325246</v>
      </c>
      <c r="DC42" s="155">
        <v>341730</v>
      </c>
      <c r="DD42" s="155">
        <v>323145</v>
      </c>
      <c r="DE42" s="158">
        <v>295351</v>
      </c>
      <c r="DF42" s="159">
        <v>230319</v>
      </c>
      <c r="DG42" s="155">
        <f>DG6+DG9+DG11+DG13+DG20+DG22+DG24+DG27+DG37+DG40</f>
        <v>258154</v>
      </c>
      <c r="DH42" s="155">
        <v>221279</v>
      </c>
      <c r="DI42" s="155">
        <v>216420</v>
      </c>
      <c r="DJ42" s="155">
        <v>187941</v>
      </c>
      <c r="DK42" s="155">
        <v>261767</v>
      </c>
      <c r="DL42" s="155">
        <v>230283</v>
      </c>
      <c r="DM42" s="155">
        <v>231912</v>
      </c>
      <c r="DN42" s="155">
        <v>260776</v>
      </c>
      <c r="DO42" s="155">
        <v>280017</v>
      </c>
      <c r="DP42" s="155">
        <v>215203</v>
      </c>
      <c r="DQ42" s="158">
        <v>213881</v>
      </c>
      <c r="DR42" s="160">
        <v>252.2</v>
      </c>
      <c r="DS42" s="161">
        <v>259.60000000000002</v>
      </c>
      <c r="DT42" s="161">
        <v>282.2</v>
      </c>
      <c r="DU42" s="161">
        <v>256.7</v>
      </c>
      <c r="DV42" s="161">
        <v>293.49999999999994</v>
      </c>
      <c r="DW42" s="161">
        <v>301.19999999999993</v>
      </c>
      <c r="DX42" s="161">
        <v>293.69999999999993</v>
      </c>
      <c r="DY42" s="161">
        <v>290.3</v>
      </c>
      <c r="DZ42" s="161">
        <v>286.59999999999997</v>
      </c>
      <c r="EA42" s="161">
        <v>304.7</v>
      </c>
      <c r="EB42" s="162">
        <v>296.49999999999994</v>
      </c>
      <c r="EC42" s="162">
        <v>347.4</v>
      </c>
      <c r="ED42" s="187">
        <f t="shared" si="0"/>
        <v>3911.3</v>
      </c>
      <c r="EE42" s="187">
        <f t="shared" si="1"/>
        <v>4034</v>
      </c>
      <c r="EF42" s="187">
        <f t="shared" si="2"/>
        <v>5206.5000000000009</v>
      </c>
      <c r="EG42" s="176">
        <v>288.8</v>
      </c>
      <c r="EH42" s="161">
        <v>283.8</v>
      </c>
      <c r="EI42" s="187">
        <v>302.10000000000002</v>
      </c>
      <c r="EJ42" s="161">
        <v>268.5</v>
      </c>
      <c r="EK42" s="195">
        <v>321.7</v>
      </c>
      <c r="EL42" s="195">
        <v>299.10000000000002</v>
      </c>
      <c r="EM42" s="195">
        <v>282.3</v>
      </c>
      <c r="EN42" s="195">
        <v>378.6</v>
      </c>
      <c r="EO42" s="195">
        <v>360.6</v>
      </c>
      <c r="EP42" s="195">
        <v>337.8</v>
      </c>
      <c r="EQ42" s="195">
        <v>381.9</v>
      </c>
      <c r="ER42" s="195">
        <v>406.1</v>
      </c>
      <c r="ES42" s="176">
        <v>313.39999999999998</v>
      </c>
      <c r="ET42" s="161">
        <v>308.60000000000002</v>
      </c>
      <c r="EU42" s="162">
        <v>291.60000000000002</v>
      </c>
      <c r="EV42" s="162">
        <v>307.5</v>
      </c>
      <c r="EW42" s="161">
        <v>304.10000000000002</v>
      </c>
      <c r="EX42" s="161">
        <v>377.7</v>
      </c>
      <c r="EY42" s="187">
        <v>340.6</v>
      </c>
      <c r="EZ42" s="161">
        <v>376.2</v>
      </c>
      <c r="FA42" s="161">
        <v>340</v>
      </c>
      <c r="FB42" s="161">
        <v>328.4</v>
      </c>
      <c r="FC42" s="161">
        <v>397.6</v>
      </c>
      <c r="FD42" s="195">
        <v>348.3</v>
      </c>
      <c r="FE42" s="176">
        <v>338.1</v>
      </c>
      <c r="FF42" s="161">
        <v>300.10000000000002</v>
      </c>
      <c r="FG42" s="162">
        <v>530.29999999999995</v>
      </c>
      <c r="FH42" s="162">
        <v>367.8</v>
      </c>
      <c r="FI42" s="161">
        <v>624.6</v>
      </c>
      <c r="FJ42" s="161">
        <v>345</v>
      </c>
      <c r="FK42" s="187">
        <v>434.1</v>
      </c>
      <c r="FL42" s="187">
        <v>428.4</v>
      </c>
      <c r="FM42" s="161">
        <v>367.4</v>
      </c>
      <c r="FN42" s="161">
        <v>447.6</v>
      </c>
      <c r="FO42" s="161">
        <v>613.29999999999995</v>
      </c>
      <c r="FP42" s="195">
        <v>409.8</v>
      </c>
    </row>
    <row r="43" spans="1:172" ht="13" x14ac:dyDescent="0.3">
      <c r="A43" s="66" t="s">
        <v>19</v>
      </c>
      <c r="B43" s="56"/>
      <c r="C43" s="21"/>
      <c r="D43" s="21"/>
      <c r="E43" s="21"/>
      <c r="F43" s="21"/>
      <c r="G43" s="21"/>
      <c r="H43" s="21"/>
      <c r="I43" s="21"/>
      <c r="J43" s="21"/>
      <c r="K43" s="21"/>
      <c r="L43" s="21"/>
      <c r="M43" s="21"/>
      <c r="N43" s="21"/>
      <c r="O43" s="21"/>
      <c r="P43" s="21"/>
      <c r="Q43" s="21"/>
      <c r="R43" s="21"/>
      <c r="S43" s="21"/>
      <c r="T43" s="21"/>
      <c r="U43" s="32"/>
      <c r="V43" s="32"/>
      <c r="W43" s="32"/>
      <c r="X43" s="32"/>
      <c r="Y43" s="32"/>
      <c r="Z43" s="21"/>
      <c r="AA43" s="21"/>
      <c r="AB43" s="21"/>
      <c r="AC43" s="21"/>
      <c r="AD43" s="21"/>
      <c r="AE43" s="21"/>
      <c r="AF43" s="21"/>
      <c r="AG43" s="32"/>
      <c r="AH43" s="32"/>
      <c r="AI43" s="32"/>
      <c r="AJ43" s="32"/>
      <c r="AK43" s="32"/>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9"/>
      <c r="BK43" s="29"/>
      <c r="BL43" s="29"/>
      <c r="BM43" s="29"/>
      <c r="BN43" s="29"/>
      <c r="BO43" s="29"/>
      <c r="BP43" s="29"/>
      <c r="BQ43" s="29"/>
      <c r="BR43" s="29"/>
      <c r="BS43" s="29"/>
      <c r="BT43" s="29"/>
      <c r="BU43" s="29"/>
      <c r="BV43" s="29"/>
      <c r="BW43" s="29"/>
      <c r="BX43" s="29"/>
      <c r="BY43" s="29"/>
      <c r="BZ43" s="29"/>
      <c r="CA43" s="28"/>
      <c r="CB43" s="20"/>
      <c r="CC43" s="17"/>
      <c r="CD43" s="17"/>
      <c r="CE43" s="17"/>
      <c r="CF43" s="17"/>
      <c r="CG43" s="17"/>
      <c r="CH43" s="39"/>
      <c r="CI43" s="26"/>
      <c r="CJ43" s="26"/>
      <c r="CK43" s="26"/>
      <c r="CL43" s="26"/>
      <c r="CM43" s="26"/>
      <c r="CN43" s="26"/>
      <c r="CO43" s="26"/>
      <c r="CP43" s="26"/>
      <c r="CQ43" s="29"/>
      <c r="CR43" s="29"/>
      <c r="CS43" s="83"/>
      <c r="CT43" s="90"/>
      <c r="CU43" s="26"/>
      <c r="CV43" s="17"/>
      <c r="CW43" s="27"/>
      <c r="CX43" s="26"/>
      <c r="CY43" s="17"/>
      <c r="CZ43" s="17"/>
      <c r="DA43" s="17"/>
      <c r="DB43" s="17"/>
      <c r="DC43" s="17"/>
      <c r="DD43" s="17"/>
      <c r="DE43" s="102"/>
      <c r="DF43" s="107"/>
      <c r="DG43" s="26"/>
      <c r="DH43" s="17"/>
      <c r="DI43" s="27"/>
      <c r="DJ43" s="26"/>
      <c r="DK43" s="17"/>
      <c r="DL43" s="17"/>
      <c r="DM43" s="17"/>
      <c r="DN43" s="17"/>
      <c r="DO43" s="17"/>
      <c r="DP43" s="17"/>
      <c r="DQ43" s="102"/>
      <c r="DR43" s="143"/>
      <c r="DS43" s="22"/>
      <c r="DT43" s="22"/>
      <c r="DU43" s="22"/>
      <c r="DV43" s="22"/>
      <c r="DW43" s="22"/>
      <c r="DX43" s="22"/>
      <c r="DY43" s="22"/>
      <c r="DZ43" s="22"/>
      <c r="EA43" s="22"/>
      <c r="EB43" s="138"/>
      <c r="EC43" s="138"/>
      <c r="ED43" s="244"/>
      <c r="EE43" s="244"/>
      <c r="EF43" s="244"/>
      <c r="EG43" s="5"/>
      <c r="EH43" s="9"/>
      <c r="EJ43" s="9"/>
      <c r="EK43" s="10"/>
      <c r="EL43" s="10"/>
      <c r="EM43" s="10"/>
      <c r="EN43" s="10"/>
      <c r="EO43" s="10"/>
      <c r="EP43" s="10"/>
      <c r="EQ43" s="10"/>
      <c r="ER43" s="10"/>
      <c r="ES43" s="5"/>
      <c r="ET43" s="9"/>
      <c r="EU43" s="8"/>
      <c r="EV43" s="8"/>
      <c r="EW43" s="9"/>
      <c r="EX43" s="9"/>
      <c r="EZ43" s="9"/>
      <c r="FA43" s="9"/>
      <c r="FB43" s="9"/>
      <c r="FC43" s="9"/>
      <c r="FD43" s="10"/>
      <c r="FE43" s="5"/>
      <c r="FF43" s="9"/>
      <c r="FG43" s="8"/>
      <c r="FH43" s="8"/>
      <c r="FI43" s="9"/>
      <c r="FJ43" s="9"/>
      <c r="FL43" s="9"/>
      <c r="FM43" s="9"/>
      <c r="FN43" s="9"/>
      <c r="FO43" s="9"/>
      <c r="FP43" s="10"/>
    </row>
    <row r="44" spans="1:172" ht="26" x14ac:dyDescent="0.3">
      <c r="A44" s="69" t="s">
        <v>40</v>
      </c>
      <c r="B44" s="56">
        <f t="shared" ref="B44:M44" si="10">B6+B9+B11+B13++B20+B22+B24+B27+B37+B40-B34</f>
        <v>167188</v>
      </c>
      <c r="C44" s="13">
        <f t="shared" si="10"/>
        <v>137777</v>
      </c>
      <c r="D44" s="13">
        <f t="shared" si="10"/>
        <v>188648</v>
      </c>
      <c r="E44" s="13">
        <f t="shared" si="10"/>
        <v>146033</v>
      </c>
      <c r="F44" s="13">
        <f t="shared" si="10"/>
        <v>171213</v>
      </c>
      <c r="G44" s="13">
        <f t="shared" si="10"/>
        <v>125637</v>
      </c>
      <c r="H44" s="13">
        <f t="shared" si="10"/>
        <v>107629</v>
      </c>
      <c r="I44" s="13">
        <f t="shared" si="10"/>
        <v>143161</v>
      </c>
      <c r="J44" s="13">
        <f t="shared" si="10"/>
        <v>126877</v>
      </c>
      <c r="K44" s="13">
        <f t="shared" si="10"/>
        <v>174763</v>
      </c>
      <c r="L44" s="13">
        <f t="shared" si="10"/>
        <v>163053</v>
      </c>
      <c r="M44" s="13">
        <f t="shared" si="10"/>
        <v>170244</v>
      </c>
      <c r="N44" s="13">
        <f t="shared" ref="N44:AK44" si="11">N40+N37+N27+N24+N22+N20+N13+N11+N9+N6-N34</f>
        <v>121625</v>
      </c>
      <c r="O44" s="13">
        <f t="shared" si="11"/>
        <v>123141</v>
      </c>
      <c r="P44" s="13">
        <f t="shared" si="11"/>
        <v>165669</v>
      </c>
      <c r="Q44" s="13">
        <f t="shared" si="11"/>
        <v>142060</v>
      </c>
      <c r="R44" s="13">
        <f t="shared" si="11"/>
        <v>204489</v>
      </c>
      <c r="S44" s="13">
        <f t="shared" si="11"/>
        <v>152509</v>
      </c>
      <c r="T44" s="13">
        <f t="shared" si="11"/>
        <v>161471</v>
      </c>
      <c r="U44" s="13">
        <f t="shared" si="11"/>
        <v>208515</v>
      </c>
      <c r="V44" s="13">
        <f t="shared" si="11"/>
        <v>172985</v>
      </c>
      <c r="W44" s="13">
        <f t="shared" si="11"/>
        <v>215415</v>
      </c>
      <c r="X44" s="13">
        <f t="shared" si="11"/>
        <v>204280</v>
      </c>
      <c r="Y44" s="13">
        <f t="shared" si="11"/>
        <v>144086</v>
      </c>
      <c r="Z44" s="13">
        <f t="shared" si="11"/>
        <v>137664</v>
      </c>
      <c r="AA44" s="13">
        <f t="shared" si="11"/>
        <v>119476</v>
      </c>
      <c r="AB44" s="13">
        <f t="shared" si="11"/>
        <v>143650</v>
      </c>
      <c r="AC44" s="13">
        <f t="shared" si="11"/>
        <v>183376</v>
      </c>
      <c r="AD44" s="13">
        <f t="shared" si="11"/>
        <v>41712</v>
      </c>
      <c r="AE44" s="13">
        <f t="shared" si="11"/>
        <v>158338</v>
      </c>
      <c r="AF44" s="13">
        <f t="shared" si="11"/>
        <v>229602</v>
      </c>
      <c r="AG44" s="13">
        <f t="shared" si="11"/>
        <v>180542</v>
      </c>
      <c r="AH44" s="13">
        <f t="shared" si="11"/>
        <v>173186</v>
      </c>
      <c r="AI44" s="13">
        <f t="shared" si="11"/>
        <v>196481</v>
      </c>
      <c r="AJ44" s="13">
        <f t="shared" si="11"/>
        <v>219115</v>
      </c>
      <c r="AK44" s="13">
        <f t="shared" si="11"/>
        <v>185759</v>
      </c>
      <c r="AL44" s="13">
        <f t="shared" ref="AL44:BU44" si="12">AL42-AL34</f>
        <v>136340</v>
      </c>
      <c r="AM44" s="13">
        <f t="shared" si="12"/>
        <v>169184</v>
      </c>
      <c r="AN44" s="13">
        <f t="shared" si="12"/>
        <v>174420</v>
      </c>
      <c r="AO44" s="13">
        <f t="shared" si="12"/>
        <v>149935</v>
      </c>
      <c r="AP44" s="13">
        <f t="shared" si="12"/>
        <v>194271</v>
      </c>
      <c r="AQ44" s="13">
        <f t="shared" si="12"/>
        <v>133396</v>
      </c>
      <c r="AR44" s="13">
        <f t="shared" si="12"/>
        <v>184023</v>
      </c>
      <c r="AS44" s="13">
        <f t="shared" si="12"/>
        <v>184453</v>
      </c>
      <c r="AT44" s="13">
        <f t="shared" si="12"/>
        <v>180161</v>
      </c>
      <c r="AU44" s="13">
        <f t="shared" si="12"/>
        <v>188023</v>
      </c>
      <c r="AV44" s="13">
        <f t="shared" si="12"/>
        <v>193431</v>
      </c>
      <c r="AW44" s="13">
        <f t="shared" si="12"/>
        <v>195492</v>
      </c>
      <c r="AX44" s="13">
        <f t="shared" si="12"/>
        <v>159740</v>
      </c>
      <c r="AY44" s="13">
        <f t="shared" si="12"/>
        <v>194748</v>
      </c>
      <c r="AZ44" s="13">
        <f t="shared" si="12"/>
        <v>186443</v>
      </c>
      <c r="BA44" s="13">
        <f t="shared" si="12"/>
        <v>167810</v>
      </c>
      <c r="BB44" s="13">
        <f t="shared" si="12"/>
        <v>185748</v>
      </c>
      <c r="BC44" s="13">
        <f t="shared" si="12"/>
        <v>228730</v>
      </c>
      <c r="BD44" s="13">
        <f t="shared" si="12"/>
        <v>202851</v>
      </c>
      <c r="BE44" s="13">
        <f t="shared" si="12"/>
        <v>206543</v>
      </c>
      <c r="BF44" s="13">
        <f t="shared" si="12"/>
        <v>235623</v>
      </c>
      <c r="BG44" s="13">
        <f t="shared" si="12"/>
        <v>223542</v>
      </c>
      <c r="BH44" s="13">
        <f t="shared" si="12"/>
        <v>254029</v>
      </c>
      <c r="BI44" s="13">
        <f t="shared" si="12"/>
        <v>255833</v>
      </c>
      <c r="BJ44" s="28">
        <f t="shared" si="12"/>
        <v>209051</v>
      </c>
      <c r="BK44" s="28">
        <f t="shared" si="12"/>
        <v>163332</v>
      </c>
      <c r="BL44" s="28">
        <f t="shared" si="12"/>
        <v>177045</v>
      </c>
      <c r="BM44" s="28">
        <f t="shared" si="12"/>
        <v>221024</v>
      </c>
      <c r="BN44" s="28">
        <f t="shared" si="12"/>
        <v>218435</v>
      </c>
      <c r="BO44" s="28">
        <f t="shared" si="12"/>
        <v>224161</v>
      </c>
      <c r="BP44" s="28">
        <f t="shared" si="12"/>
        <v>242067</v>
      </c>
      <c r="BQ44" s="28">
        <f t="shared" si="12"/>
        <v>246813</v>
      </c>
      <c r="BR44" s="28">
        <f t="shared" si="12"/>
        <v>236052</v>
      </c>
      <c r="BS44" s="28">
        <f t="shared" si="12"/>
        <v>269070</v>
      </c>
      <c r="BT44" s="28">
        <f t="shared" si="12"/>
        <v>273550</v>
      </c>
      <c r="BU44" s="28">
        <f t="shared" si="12"/>
        <v>242191</v>
      </c>
      <c r="BV44" s="28">
        <v>172550</v>
      </c>
      <c r="BW44" s="28">
        <v>224581</v>
      </c>
      <c r="BX44" s="28">
        <v>285583</v>
      </c>
      <c r="BY44" s="28">
        <v>222336</v>
      </c>
      <c r="BZ44" s="28">
        <v>258029</v>
      </c>
      <c r="CA44" s="28">
        <v>256482</v>
      </c>
      <c r="CB44" s="28">
        <v>294642</v>
      </c>
      <c r="CC44" s="28">
        <v>302581</v>
      </c>
      <c r="CD44" s="28">
        <v>274116</v>
      </c>
      <c r="CE44" s="28">
        <v>298471</v>
      </c>
      <c r="CF44" s="28">
        <v>283142</v>
      </c>
      <c r="CG44" s="28">
        <v>223618</v>
      </c>
      <c r="CH44" s="41">
        <v>227324</v>
      </c>
      <c r="CI44" s="28">
        <v>183530</v>
      </c>
      <c r="CJ44" s="28">
        <v>230009</v>
      </c>
      <c r="CK44" s="28">
        <v>209372</v>
      </c>
      <c r="CL44" s="28">
        <v>210436</v>
      </c>
      <c r="CM44" s="28">
        <v>243467</v>
      </c>
      <c r="CN44" s="28">
        <v>257369</v>
      </c>
      <c r="CO44" s="28">
        <v>267209</v>
      </c>
      <c r="CP44" s="28">
        <v>220312</v>
      </c>
      <c r="CQ44" s="28">
        <v>283336</v>
      </c>
      <c r="CR44" s="28">
        <v>276464</v>
      </c>
      <c r="CS44" s="82">
        <v>265632</v>
      </c>
      <c r="CT44" s="93">
        <v>206187</v>
      </c>
      <c r="CU44" s="28">
        <v>271180</v>
      </c>
      <c r="CV44" s="28">
        <v>233962</v>
      </c>
      <c r="CW44" s="28">
        <v>282437</v>
      </c>
      <c r="CX44" s="28">
        <v>301502</v>
      </c>
      <c r="CY44" s="28">
        <v>280062</v>
      </c>
      <c r="CZ44" s="28">
        <v>346187</v>
      </c>
      <c r="DA44" s="28">
        <v>335780</v>
      </c>
      <c r="DB44" s="28">
        <f>DB42-DB34</f>
        <v>325246</v>
      </c>
      <c r="DC44" s="28">
        <v>341730</v>
      </c>
      <c r="DD44" s="28">
        <v>316407</v>
      </c>
      <c r="DE44" s="103">
        <v>294750</v>
      </c>
      <c r="DF44" s="110">
        <v>230319</v>
      </c>
      <c r="DG44" s="28">
        <f>DG42-DG34</f>
        <v>258154</v>
      </c>
      <c r="DH44" s="28">
        <v>221279</v>
      </c>
      <c r="DI44" s="28">
        <v>216420</v>
      </c>
      <c r="DJ44" s="28">
        <v>187941</v>
      </c>
      <c r="DK44" s="28">
        <v>261767</v>
      </c>
      <c r="DL44" s="28">
        <v>230283</v>
      </c>
      <c r="DM44" s="28">
        <v>231912</v>
      </c>
      <c r="DN44" s="28">
        <v>260776</v>
      </c>
      <c r="DO44" s="28">
        <v>280017</v>
      </c>
      <c r="DP44" s="28">
        <v>215143</v>
      </c>
      <c r="DQ44" s="103">
        <v>213881</v>
      </c>
      <c r="DR44" s="145">
        <v>252.2</v>
      </c>
      <c r="DS44" s="146">
        <v>259.60000000000002</v>
      </c>
      <c r="DT44" s="146">
        <v>282.2</v>
      </c>
      <c r="DU44" s="146">
        <v>256.7</v>
      </c>
      <c r="DV44" s="146">
        <v>293.49999999999994</v>
      </c>
      <c r="DW44" s="146">
        <v>300.99999999999994</v>
      </c>
      <c r="DX44" s="146">
        <v>293.59999999999991</v>
      </c>
      <c r="DY44" s="146">
        <v>289.90000000000003</v>
      </c>
      <c r="DZ44" s="146">
        <v>286.59999999999997</v>
      </c>
      <c r="EA44" s="146">
        <v>304.39999999999998</v>
      </c>
      <c r="EB44" s="147">
        <v>291.59999999999997</v>
      </c>
      <c r="EC44" s="147">
        <v>345.79999999999995</v>
      </c>
      <c r="ED44" s="182">
        <f t="shared" si="0"/>
        <v>3831.59</v>
      </c>
      <c r="EE44" s="182">
        <f t="shared" si="1"/>
        <v>4020.3000000000006</v>
      </c>
      <c r="EF44" s="182">
        <f>SUM(FE44:FP44)</f>
        <v>4389.0999999999995</v>
      </c>
      <c r="EG44" s="171">
        <f>EG42-EG34</f>
        <v>288.79000000000002</v>
      </c>
      <c r="EH44" s="171">
        <f t="shared" ref="EH44:FP44" si="13">EH42-EH34</f>
        <v>282.8</v>
      </c>
      <c r="EI44" s="171">
        <f t="shared" si="13"/>
        <v>302.10000000000002</v>
      </c>
      <c r="EJ44" s="171">
        <f t="shared" si="13"/>
        <v>268.3</v>
      </c>
      <c r="EK44" s="171">
        <f t="shared" si="13"/>
        <v>321.59999999999997</v>
      </c>
      <c r="EL44" s="171">
        <f t="shared" si="13"/>
        <v>295.3</v>
      </c>
      <c r="EM44" s="171">
        <f t="shared" si="13"/>
        <v>275</v>
      </c>
      <c r="EN44" s="171">
        <f t="shared" si="13"/>
        <v>378.6</v>
      </c>
      <c r="EO44" s="171">
        <f t="shared" si="13"/>
        <v>360.6</v>
      </c>
      <c r="EP44" s="171">
        <f t="shared" si="13"/>
        <v>337.8</v>
      </c>
      <c r="EQ44" s="171">
        <f t="shared" si="13"/>
        <v>381.9</v>
      </c>
      <c r="ER44" s="171">
        <f t="shared" si="13"/>
        <v>338.8</v>
      </c>
      <c r="ES44" s="171">
        <f t="shared" si="13"/>
        <v>313.39999999999998</v>
      </c>
      <c r="ET44" s="171">
        <f t="shared" si="13"/>
        <v>308.3</v>
      </c>
      <c r="EU44" s="171">
        <f t="shared" si="13"/>
        <v>291.60000000000002</v>
      </c>
      <c r="EV44" s="171">
        <f t="shared" si="13"/>
        <v>307.39999999999998</v>
      </c>
      <c r="EW44" s="171">
        <f t="shared" si="13"/>
        <v>300.60000000000002</v>
      </c>
      <c r="EX44" s="171">
        <f t="shared" si="13"/>
        <v>375.9</v>
      </c>
      <c r="EY44" s="171">
        <f t="shared" si="13"/>
        <v>336.90000000000003</v>
      </c>
      <c r="EZ44" s="171">
        <f t="shared" si="13"/>
        <v>375.9</v>
      </c>
      <c r="FA44" s="171">
        <f t="shared" si="13"/>
        <v>340</v>
      </c>
      <c r="FB44" s="171">
        <f t="shared" si="13"/>
        <v>328.4</v>
      </c>
      <c r="FC44" s="171">
        <f t="shared" si="13"/>
        <v>394.3</v>
      </c>
      <c r="FD44" s="171">
        <f t="shared" si="13"/>
        <v>347.6</v>
      </c>
      <c r="FE44" s="171">
        <f t="shared" si="13"/>
        <v>337.20000000000005</v>
      </c>
      <c r="FF44" s="171">
        <f t="shared" si="13"/>
        <v>300.10000000000002</v>
      </c>
      <c r="FG44" s="171">
        <f t="shared" si="13"/>
        <v>294.99999999999994</v>
      </c>
      <c r="FH44" s="171">
        <f t="shared" si="13"/>
        <v>366.90000000000003</v>
      </c>
      <c r="FI44" s="171">
        <f t="shared" si="13"/>
        <v>380.5</v>
      </c>
      <c r="FJ44" s="171">
        <f t="shared" si="13"/>
        <v>345</v>
      </c>
      <c r="FK44" s="171">
        <f t="shared" si="13"/>
        <v>405.40000000000003</v>
      </c>
      <c r="FL44" s="171">
        <f>FL42-FL34</f>
        <v>407.2</v>
      </c>
      <c r="FM44" s="171">
        <f t="shared" si="13"/>
        <v>367.4</v>
      </c>
      <c r="FN44" s="171">
        <f t="shared" si="13"/>
        <v>427.6</v>
      </c>
      <c r="FO44" s="171">
        <f t="shared" si="13"/>
        <v>346.99999999999994</v>
      </c>
      <c r="FP44" s="171">
        <f t="shared" si="13"/>
        <v>409.8</v>
      </c>
    </row>
    <row r="45" spans="1:172" ht="13" x14ac:dyDescent="0.3">
      <c r="A45" s="66"/>
      <c r="B45" s="57" t="s">
        <v>19</v>
      </c>
      <c r="C45" s="21" t="s">
        <v>19</v>
      </c>
      <c r="D45" s="21" t="s">
        <v>19</v>
      </c>
      <c r="E45" s="21" t="s">
        <v>19</v>
      </c>
      <c r="F45" s="21" t="s">
        <v>19</v>
      </c>
      <c r="G45" s="21"/>
      <c r="H45" s="21"/>
      <c r="I45" s="21"/>
      <c r="J45" s="21"/>
      <c r="K45" s="21"/>
      <c r="L45" s="21"/>
      <c r="M45" s="21"/>
      <c r="N45" s="21" t="s">
        <v>19</v>
      </c>
      <c r="O45" s="21" t="s">
        <v>19</v>
      </c>
      <c r="P45" s="21" t="s">
        <v>19</v>
      </c>
      <c r="Q45" s="21" t="s">
        <v>19</v>
      </c>
      <c r="R45" s="21" t="s">
        <v>19</v>
      </c>
      <c r="S45" s="21"/>
      <c r="T45" s="21"/>
      <c r="U45" s="32"/>
      <c r="V45" s="32"/>
      <c r="W45" s="32"/>
      <c r="X45" s="32"/>
      <c r="Y45" s="32"/>
      <c r="Z45" s="21" t="s">
        <v>19</v>
      </c>
      <c r="AA45" s="21" t="s">
        <v>19</v>
      </c>
      <c r="AB45" s="21" t="s">
        <v>19</v>
      </c>
      <c r="AC45" s="21" t="s">
        <v>19</v>
      </c>
      <c r="AD45" s="21" t="s">
        <v>19</v>
      </c>
      <c r="AE45" s="21"/>
      <c r="AF45" s="21"/>
      <c r="AG45" s="32"/>
      <c r="AH45" s="32"/>
      <c r="AI45" s="32"/>
      <c r="AJ45" s="32"/>
      <c r="AK45" s="32"/>
      <c r="AL45" s="21" t="s">
        <v>19</v>
      </c>
      <c r="AM45" s="21" t="s">
        <v>19</v>
      </c>
      <c r="AN45" s="21" t="s">
        <v>19</v>
      </c>
      <c r="AO45" s="21" t="s">
        <v>19</v>
      </c>
      <c r="AP45" s="21" t="s">
        <v>19</v>
      </c>
      <c r="AQ45" s="21"/>
      <c r="AR45" s="21"/>
      <c r="AS45" s="21"/>
      <c r="AT45" s="21"/>
      <c r="AU45" s="21"/>
      <c r="AV45" s="21"/>
      <c r="AW45" s="21"/>
      <c r="AX45" s="21" t="s">
        <v>19</v>
      </c>
      <c r="AY45" s="21" t="s">
        <v>19</v>
      </c>
      <c r="AZ45" s="21" t="s">
        <v>19</v>
      </c>
      <c r="BA45" s="21" t="s">
        <v>19</v>
      </c>
      <c r="BB45" s="21" t="s">
        <v>19</v>
      </c>
      <c r="BC45" s="21"/>
      <c r="BD45" s="21"/>
      <c r="BE45" s="21"/>
      <c r="BF45" s="21"/>
      <c r="BG45" s="21"/>
      <c r="BH45" s="21"/>
      <c r="BI45" s="21"/>
      <c r="BJ45" s="29"/>
      <c r="BK45" s="29" t="s">
        <v>19</v>
      </c>
      <c r="BL45" s="29" t="s">
        <v>19</v>
      </c>
      <c r="BM45" s="29" t="s">
        <v>19</v>
      </c>
      <c r="BN45" s="29" t="s">
        <v>19</v>
      </c>
      <c r="BO45" s="29"/>
      <c r="BP45" s="29"/>
      <c r="BQ45" s="29"/>
      <c r="BR45" s="29"/>
      <c r="BS45" s="29"/>
      <c r="BT45" s="29"/>
      <c r="BU45" s="29"/>
      <c r="BV45" s="29"/>
      <c r="BW45" s="29"/>
      <c r="BX45" s="29"/>
      <c r="BY45" s="29"/>
      <c r="BZ45" s="17"/>
      <c r="CA45" s="17"/>
      <c r="CB45" s="17"/>
      <c r="CC45" s="17"/>
      <c r="CD45" s="17"/>
      <c r="CE45" s="17"/>
      <c r="CF45" s="17"/>
      <c r="CG45" s="17"/>
      <c r="CH45" s="42"/>
      <c r="CI45" s="29" t="s">
        <v>19</v>
      </c>
      <c r="CJ45" s="29" t="s">
        <v>19</v>
      </c>
      <c r="CK45" s="29"/>
      <c r="CL45" s="17"/>
      <c r="CM45" s="17"/>
      <c r="CN45" s="17"/>
      <c r="CO45" s="34">
        <f>+((CO44/CN44)-1)*100</f>
        <v>3.8233042829556085</v>
      </c>
      <c r="CP45" s="34">
        <f>+((CP44/CO44)-1)*100</f>
        <v>-17.550681301902259</v>
      </c>
      <c r="CQ45" s="34">
        <f>+((CQ44/CP44)-1)*100</f>
        <v>28.606703220886743</v>
      </c>
      <c r="CR45" s="17"/>
      <c r="CS45" s="81"/>
      <c r="CT45" s="94"/>
      <c r="CU45" s="17"/>
      <c r="CV45" s="17"/>
      <c r="CW45" s="17"/>
      <c r="CX45" s="17"/>
      <c r="CY45" s="17"/>
      <c r="CZ45" s="17"/>
      <c r="DA45" s="17"/>
      <c r="DB45" s="17"/>
      <c r="DC45" s="17"/>
      <c r="DD45" s="17"/>
      <c r="DE45" s="102"/>
      <c r="DF45" s="111"/>
      <c r="DG45" s="17"/>
      <c r="DH45" s="17"/>
      <c r="DI45" s="17"/>
      <c r="DJ45" s="17"/>
      <c r="DK45" s="17"/>
      <c r="DL45" s="17"/>
      <c r="DM45" s="17"/>
      <c r="DN45" s="17"/>
      <c r="DO45" s="17"/>
      <c r="DP45" s="17"/>
      <c r="DQ45" s="102"/>
      <c r="DR45" s="143"/>
      <c r="DS45" s="22"/>
      <c r="DT45" s="22"/>
      <c r="DU45" s="22"/>
      <c r="DV45" s="22"/>
      <c r="DW45" s="22"/>
      <c r="DX45" s="22"/>
      <c r="DY45" s="22"/>
      <c r="DZ45" s="22"/>
      <c r="EA45" s="22"/>
      <c r="EB45" s="138"/>
      <c r="EC45" s="138"/>
      <c r="ED45" s="244"/>
      <c r="EE45" s="244"/>
      <c r="EF45" s="244"/>
      <c r="EG45" s="5"/>
      <c r="EH45" s="9"/>
      <c r="EJ45" s="9"/>
      <c r="EK45" s="10"/>
      <c r="EL45" s="10"/>
      <c r="EM45" s="10"/>
      <c r="EN45" s="10"/>
      <c r="EO45" s="10"/>
      <c r="EP45" s="10"/>
      <c r="EQ45" s="10"/>
      <c r="ER45" s="10"/>
      <c r="ES45" s="5"/>
      <c r="ET45" s="9"/>
      <c r="EU45" s="8"/>
      <c r="EV45" s="8"/>
      <c r="EW45" s="9"/>
      <c r="EX45" s="9"/>
      <c r="EZ45" s="9"/>
      <c r="FA45" s="9"/>
      <c r="FB45" s="9"/>
      <c r="FC45" s="9"/>
      <c r="FD45" s="10"/>
      <c r="FE45" s="5"/>
      <c r="FF45" s="9"/>
      <c r="FG45" s="8"/>
      <c r="FH45" s="8"/>
      <c r="FI45" s="9"/>
      <c r="FJ45" s="9"/>
      <c r="FL45" s="9"/>
      <c r="FM45" s="9"/>
      <c r="FN45" s="9"/>
      <c r="FO45" s="9"/>
      <c r="FP45" s="10"/>
    </row>
    <row r="46" spans="1:172" ht="26" x14ac:dyDescent="0.3">
      <c r="A46" s="66" t="s">
        <v>90</v>
      </c>
      <c r="B46" s="57"/>
      <c r="C46" s="21"/>
      <c r="D46" s="21"/>
      <c r="E46" s="21"/>
      <c r="F46" s="21"/>
      <c r="G46" s="21"/>
      <c r="H46" s="21"/>
      <c r="I46" s="21"/>
      <c r="J46" s="21"/>
      <c r="K46" s="21"/>
      <c r="L46" s="21"/>
      <c r="M46" s="21"/>
      <c r="N46" s="21"/>
      <c r="O46" s="21"/>
      <c r="P46" s="21"/>
      <c r="Q46" s="21"/>
      <c r="R46" s="21"/>
      <c r="S46" s="21"/>
      <c r="T46" s="21"/>
      <c r="U46" s="32"/>
      <c r="V46" s="32"/>
      <c r="W46" s="32"/>
      <c r="X46" s="32"/>
      <c r="Y46" s="32"/>
      <c r="Z46" s="21"/>
      <c r="AA46" s="21"/>
      <c r="AB46" s="21"/>
      <c r="AC46" s="21"/>
      <c r="AD46" s="21"/>
      <c r="AE46" s="21"/>
      <c r="AF46" s="21"/>
      <c r="AG46" s="32"/>
      <c r="AH46" s="32"/>
      <c r="AI46" s="32"/>
      <c r="AJ46" s="32"/>
      <c r="AK46" s="32"/>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9"/>
      <c r="BK46" s="29"/>
      <c r="BL46" s="29"/>
      <c r="BM46" s="29"/>
      <c r="BN46" s="29"/>
      <c r="BO46" s="29"/>
      <c r="BP46" s="29"/>
      <c r="BQ46" s="29"/>
      <c r="BR46" s="29"/>
      <c r="BS46" s="29"/>
      <c r="BT46" s="29"/>
      <c r="BU46" s="29"/>
      <c r="BV46" s="29"/>
      <c r="BW46" s="29"/>
      <c r="BX46" s="29"/>
      <c r="BY46" s="29"/>
      <c r="BZ46" s="17"/>
      <c r="CA46" s="17"/>
      <c r="CB46" s="17"/>
      <c r="CC46" s="17"/>
      <c r="CD46" s="17"/>
      <c r="CE46" s="17"/>
      <c r="CF46" s="17"/>
      <c r="CG46" s="17"/>
      <c r="CH46" s="42"/>
      <c r="CI46" s="29"/>
      <c r="CJ46" s="29"/>
      <c r="CK46" s="29"/>
      <c r="CL46" s="17"/>
      <c r="CM46" s="17"/>
      <c r="CN46" s="17"/>
      <c r="CO46" s="17"/>
      <c r="CP46" s="17"/>
      <c r="CQ46" s="17"/>
      <c r="CR46" s="17"/>
      <c r="CS46" s="81"/>
      <c r="CT46" s="94"/>
      <c r="CU46" s="17"/>
      <c r="CV46" s="17"/>
      <c r="CW46" s="17"/>
      <c r="CX46" s="17"/>
      <c r="CY46" s="17"/>
      <c r="CZ46" s="17"/>
      <c r="DA46" s="17"/>
      <c r="DB46" s="17"/>
      <c r="DC46" s="17"/>
      <c r="DD46" s="17"/>
      <c r="DE46" s="102"/>
      <c r="DF46" s="111"/>
      <c r="DG46" s="17"/>
      <c r="DH46" s="17"/>
      <c r="DI46" s="17"/>
      <c r="DJ46" s="17"/>
      <c r="DK46" s="17"/>
      <c r="DL46" s="17"/>
      <c r="DM46" s="17"/>
      <c r="DN46" s="17"/>
      <c r="DO46" s="17"/>
      <c r="DP46" s="17"/>
      <c r="DQ46" s="102"/>
      <c r="DR46" s="143"/>
      <c r="DS46" s="22"/>
      <c r="DT46" s="22"/>
      <c r="DU46" s="22"/>
      <c r="DV46" s="22"/>
      <c r="DW46" s="22"/>
      <c r="DX46" s="22"/>
      <c r="DY46" s="22"/>
      <c r="DZ46" s="22"/>
      <c r="EA46" s="22"/>
      <c r="EB46" s="138"/>
      <c r="EC46" s="138"/>
      <c r="ED46" s="244"/>
      <c r="EE46" s="244"/>
      <c r="EF46" s="244"/>
      <c r="EG46" s="5"/>
      <c r="EH46" s="9"/>
      <c r="EJ46" s="9"/>
      <c r="EK46" s="10"/>
      <c r="EL46" s="10"/>
      <c r="EM46" s="10"/>
      <c r="EN46" s="10"/>
      <c r="EO46" s="10"/>
      <c r="EP46" s="10"/>
      <c r="EQ46" s="10"/>
      <c r="ER46" s="10"/>
      <c r="ES46" s="5"/>
      <c r="ET46" s="9"/>
      <c r="EU46" s="8"/>
      <c r="EV46" s="8"/>
      <c r="EW46" s="9"/>
      <c r="EX46" s="9"/>
      <c r="EZ46" s="9"/>
      <c r="FA46" s="9"/>
      <c r="FB46" s="9"/>
      <c r="FC46" s="9"/>
      <c r="FD46" s="10"/>
      <c r="FE46" s="5"/>
      <c r="FF46" s="9"/>
      <c r="FG46" s="8"/>
      <c r="FH46" s="8"/>
      <c r="FI46" s="9"/>
      <c r="FJ46" s="9"/>
      <c r="FL46" s="9"/>
      <c r="FM46" s="9"/>
      <c r="FN46" s="9"/>
      <c r="FO46" s="9"/>
      <c r="FP46" s="10"/>
    </row>
    <row r="47" spans="1:172" ht="13" x14ac:dyDescent="0.3">
      <c r="A47" s="70" t="s">
        <v>41</v>
      </c>
      <c r="B47" s="59">
        <f t="shared" ref="B47:AK47" si="14">+B6+B9+(0.6*(B24-B25))+B38+(0.9*(B37-B38))+(0.7*B31)+(0.2*B30)+(0.33*B40)</f>
        <v>54597.94</v>
      </c>
      <c r="C47" s="14">
        <f t="shared" si="14"/>
        <v>53042.44</v>
      </c>
      <c r="D47" s="14">
        <f t="shared" si="14"/>
        <v>64591.44</v>
      </c>
      <c r="E47" s="14">
        <f t="shared" si="14"/>
        <v>55588.969999999994</v>
      </c>
      <c r="F47" s="14">
        <f t="shared" si="14"/>
        <v>60830.73</v>
      </c>
      <c r="G47" s="14">
        <f t="shared" si="14"/>
        <v>46988.56</v>
      </c>
      <c r="H47" s="14">
        <f t="shared" si="14"/>
        <v>44701.49</v>
      </c>
      <c r="I47" s="14">
        <f t="shared" si="14"/>
        <v>57216.9</v>
      </c>
      <c r="J47" s="14">
        <f t="shared" si="14"/>
        <v>52057.09</v>
      </c>
      <c r="K47" s="14">
        <f t="shared" si="14"/>
        <v>60091.090000000004</v>
      </c>
      <c r="L47" s="14">
        <f t="shared" si="14"/>
        <v>55540.61</v>
      </c>
      <c r="M47" s="14">
        <f t="shared" si="14"/>
        <v>64694.760000000009</v>
      </c>
      <c r="N47" s="14">
        <f t="shared" si="14"/>
        <v>43710.520000000004</v>
      </c>
      <c r="O47" s="14">
        <f t="shared" si="14"/>
        <v>47784.130000000005</v>
      </c>
      <c r="P47" s="14">
        <f t="shared" si="14"/>
        <v>48520.150000000009</v>
      </c>
      <c r="Q47" s="14">
        <f t="shared" si="14"/>
        <v>53660.35</v>
      </c>
      <c r="R47" s="14">
        <f t="shared" si="14"/>
        <v>67369.649999999994</v>
      </c>
      <c r="S47" s="14">
        <f t="shared" si="14"/>
        <v>56464.210000000006</v>
      </c>
      <c r="T47" s="14">
        <f t="shared" si="14"/>
        <v>67213.94</v>
      </c>
      <c r="U47" s="14">
        <f t="shared" si="14"/>
        <v>75047.529999999984</v>
      </c>
      <c r="V47" s="14">
        <f t="shared" si="14"/>
        <v>68217.91</v>
      </c>
      <c r="W47" s="14">
        <f t="shared" si="14"/>
        <v>74700.900000000023</v>
      </c>
      <c r="X47" s="14">
        <f t="shared" si="14"/>
        <v>80250.799999999988</v>
      </c>
      <c r="Y47" s="14">
        <f t="shared" si="14"/>
        <v>56067.73</v>
      </c>
      <c r="Z47" s="14">
        <f t="shared" si="14"/>
        <v>55023.22</v>
      </c>
      <c r="AA47" s="14">
        <f t="shared" si="14"/>
        <v>43368.13</v>
      </c>
      <c r="AB47" s="14">
        <f t="shared" si="14"/>
        <v>46856.349999999991</v>
      </c>
      <c r="AC47" s="14">
        <f t="shared" si="14"/>
        <v>59403.380000000005</v>
      </c>
      <c r="AD47" s="14">
        <f t="shared" si="14"/>
        <v>10249.19</v>
      </c>
      <c r="AE47" s="14">
        <f t="shared" si="14"/>
        <v>57030.78</v>
      </c>
      <c r="AF47" s="14">
        <f t="shared" si="14"/>
        <v>69117.770000000019</v>
      </c>
      <c r="AG47" s="14">
        <f t="shared" si="14"/>
        <v>81175.990000000005</v>
      </c>
      <c r="AH47" s="14">
        <f t="shared" si="14"/>
        <v>59635.529999999992</v>
      </c>
      <c r="AI47" s="14">
        <f t="shared" si="14"/>
        <v>79662.02</v>
      </c>
      <c r="AJ47" s="14">
        <f t="shared" si="14"/>
        <v>79730.359999999986</v>
      </c>
      <c r="AK47" s="14">
        <f t="shared" si="14"/>
        <v>73831.86</v>
      </c>
      <c r="AL47" s="14">
        <f t="shared" ref="AL47:CW47" si="15">+AL6+AL9+(0.2*AL22)+(0.6*(AL24-AL25))+AL38+(0.9*(AL37-AL38))+(0.7*AL31)+(0.2*AL30)+(0.33*AL40)</f>
        <v>49979.92</v>
      </c>
      <c r="AM47" s="14">
        <f t="shared" si="15"/>
        <v>65502.75</v>
      </c>
      <c r="AN47" s="14">
        <f t="shared" si="15"/>
        <v>66171.91</v>
      </c>
      <c r="AO47" s="14">
        <f t="shared" si="15"/>
        <v>65295.369999999995</v>
      </c>
      <c r="AP47" s="14">
        <f t="shared" si="15"/>
        <v>74810.2</v>
      </c>
      <c r="AQ47" s="14">
        <f t="shared" si="15"/>
        <v>68080.7</v>
      </c>
      <c r="AR47" s="14">
        <f t="shared" si="15"/>
        <v>82469.299999999988</v>
      </c>
      <c r="AS47" s="14">
        <f t="shared" si="15"/>
        <v>72481.25</v>
      </c>
      <c r="AT47" s="14">
        <f t="shared" si="15"/>
        <v>74479.759999999995</v>
      </c>
      <c r="AU47" s="14">
        <f t="shared" si="15"/>
        <v>71740.709999999992</v>
      </c>
      <c r="AV47" s="14">
        <f t="shared" si="15"/>
        <v>70130.290000000008</v>
      </c>
      <c r="AW47" s="14">
        <f t="shared" si="15"/>
        <v>75456.509999999995</v>
      </c>
      <c r="AX47" s="14">
        <f t="shared" si="15"/>
        <v>59617.75</v>
      </c>
      <c r="AY47" s="14">
        <f t="shared" si="15"/>
        <v>66613.73</v>
      </c>
      <c r="AZ47" s="14">
        <f t="shared" si="15"/>
        <v>67201.510000000009</v>
      </c>
      <c r="BA47" s="14">
        <f t="shared" si="15"/>
        <v>66024.94</v>
      </c>
      <c r="BB47" s="14">
        <f t="shared" si="15"/>
        <v>72754.8</v>
      </c>
      <c r="BC47" s="14">
        <f t="shared" si="15"/>
        <v>83270.850000000006</v>
      </c>
      <c r="BD47" s="14">
        <f t="shared" si="15"/>
        <v>74633.509999999995</v>
      </c>
      <c r="BE47" s="14">
        <f t="shared" si="15"/>
        <v>83809.97</v>
      </c>
      <c r="BF47" s="14">
        <f t="shared" si="15"/>
        <v>78869.69</v>
      </c>
      <c r="BG47" s="14">
        <f t="shared" si="15"/>
        <v>83805.899999999994</v>
      </c>
      <c r="BH47" s="14">
        <f t="shared" si="15"/>
        <v>88136.56</v>
      </c>
      <c r="BI47" s="14">
        <f t="shared" si="15"/>
        <v>85307.99</v>
      </c>
      <c r="BJ47" s="14">
        <f t="shared" si="15"/>
        <v>62019.280000000006</v>
      </c>
      <c r="BK47" s="14">
        <f t="shared" si="15"/>
        <v>62919.47</v>
      </c>
      <c r="BL47" s="14">
        <f t="shared" si="15"/>
        <v>66043.849999999991</v>
      </c>
      <c r="BM47" s="14">
        <f t="shared" si="15"/>
        <v>70771.25</v>
      </c>
      <c r="BN47" s="14">
        <f t="shared" si="15"/>
        <v>70758.579999999987</v>
      </c>
      <c r="BO47" s="14">
        <f t="shared" si="15"/>
        <v>77933.510000000009</v>
      </c>
      <c r="BP47" s="14">
        <f t="shared" si="15"/>
        <v>72520.92</v>
      </c>
      <c r="BQ47" s="14">
        <f t="shared" si="15"/>
        <v>87891.849999999991</v>
      </c>
      <c r="BR47" s="14">
        <f t="shared" si="15"/>
        <v>68422.219999999987</v>
      </c>
      <c r="BS47" s="14">
        <f t="shared" si="15"/>
        <v>91553.89</v>
      </c>
      <c r="BT47" s="14">
        <f t="shared" si="15"/>
        <v>89570.79</v>
      </c>
      <c r="BU47" s="14">
        <f t="shared" si="15"/>
        <v>92826.310000000012</v>
      </c>
      <c r="BV47" s="14">
        <f t="shared" si="15"/>
        <v>58489.320000000007</v>
      </c>
      <c r="BW47" s="14">
        <f t="shared" si="15"/>
        <v>66145.039999999994</v>
      </c>
      <c r="BX47" s="14">
        <f t="shared" si="15"/>
        <v>81401.50999999998</v>
      </c>
      <c r="BY47" s="14">
        <f t="shared" si="15"/>
        <v>70719.329999999987</v>
      </c>
      <c r="BZ47" s="14">
        <f t="shared" si="15"/>
        <v>82245.37</v>
      </c>
      <c r="CA47" s="14">
        <f t="shared" si="15"/>
        <v>80133.78</v>
      </c>
      <c r="CB47" s="14">
        <f t="shared" si="15"/>
        <v>78997.890000000014</v>
      </c>
      <c r="CC47" s="14">
        <f t="shared" si="15"/>
        <v>92611.58</v>
      </c>
      <c r="CD47" s="14">
        <f t="shared" si="15"/>
        <v>86007.930000000008</v>
      </c>
      <c r="CE47" s="14">
        <f t="shared" si="15"/>
        <v>98549.2</v>
      </c>
      <c r="CF47" s="14">
        <f t="shared" si="15"/>
        <v>90013.839999999982</v>
      </c>
      <c r="CG47" s="14">
        <f t="shared" si="15"/>
        <v>73579.899999999994</v>
      </c>
      <c r="CH47" s="43">
        <f t="shared" si="15"/>
        <v>71003.56</v>
      </c>
      <c r="CI47" s="14">
        <f t="shared" si="15"/>
        <v>54568.960000000014</v>
      </c>
      <c r="CJ47" s="14">
        <f t="shared" si="15"/>
        <v>67346.040000000008</v>
      </c>
      <c r="CK47" s="14">
        <f t="shared" si="15"/>
        <v>68862.11</v>
      </c>
      <c r="CL47" s="14">
        <f t="shared" si="15"/>
        <v>72367.55</v>
      </c>
      <c r="CM47" s="14">
        <f t="shared" si="15"/>
        <v>78001.239999999991</v>
      </c>
      <c r="CN47" s="14">
        <f t="shared" si="15"/>
        <v>75800.37999999999</v>
      </c>
      <c r="CO47" s="14">
        <f t="shared" si="15"/>
        <v>85699.189999999988</v>
      </c>
      <c r="CP47" s="14">
        <f t="shared" si="15"/>
        <v>75159.450000000012</v>
      </c>
      <c r="CQ47" s="14">
        <f t="shared" si="15"/>
        <v>98596.1</v>
      </c>
      <c r="CR47" s="14">
        <f t="shared" si="15"/>
        <v>88222.17</v>
      </c>
      <c r="CS47" s="84">
        <f t="shared" si="15"/>
        <v>86038.819999999992</v>
      </c>
      <c r="CT47" s="95">
        <f t="shared" si="15"/>
        <v>62991.98</v>
      </c>
      <c r="CU47" s="14">
        <f t="shared" si="15"/>
        <v>83650.67</v>
      </c>
      <c r="CV47" s="14">
        <f t="shared" si="15"/>
        <v>73526.469999999987</v>
      </c>
      <c r="CW47" s="14">
        <f t="shared" si="15"/>
        <v>99302.63</v>
      </c>
      <c r="CX47" s="14">
        <f t="shared" ref="CX47:DQ47" si="16">+CX6+CX9+(0.2*CX22)+(0.6*(CX24-CX25))+CX38+(0.9*(CX37-CX38))+(0.7*CX31)+(0.2*CX30)+(0.33*CX40)</f>
        <v>86981.010000000009</v>
      </c>
      <c r="CY47" s="14">
        <f t="shared" si="16"/>
        <v>94059.47</v>
      </c>
      <c r="CZ47" s="14">
        <f t="shared" si="16"/>
        <v>108921.04</v>
      </c>
      <c r="DA47" s="14">
        <f t="shared" si="16"/>
        <v>98929.65</v>
      </c>
      <c r="DB47" s="14">
        <f t="shared" si="16"/>
        <v>105926.23</v>
      </c>
      <c r="DC47" s="14">
        <f t="shared" si="16"/>
        <v>115842.04000000001</v>
      </c>
      <c r="DD47" s="14">
        <f t="shared" si="16"/>
        <v>104620.14</v>
      </c>
      <c r="DE47" s="104">
        <f t="shared" si="16"/>
        <v>98594.520000000019</v>
      </c>
      <c r="DF47" s="59">
        <f t="shared" si="16"/>
        <v>76943.839999999997</v>
      </c>
      <c r="DG47" s="14">
        <f t="shared" si="16"/>
        <v>128993.82</v>
      </c>
      <c r="DH47" s="14">
        <f t="shared" si="16"/>
        <v>80921.81</v>
      </c>
      <c r="DI47" s="14">
        <f t="shared" si="16"/>
        <v>80979</v>
      </c>
      <c r="DJ47" s="14">
        <f t="shared" si="16"/>
        <v>74999.719999999987</v>
      </c>
      <c r="DK47" s="14">
        <f t="shared" si="16"/>
        <v>84087.46</v>
      </c>
      <c r="DL47" s="14">
        <f t="shared" si="16"/>
        <v>75735.67</v>
      </c>
      <c r="DM47" s="14">
        <f t="shared" si="16"/>
        <v>83836.66</v>
      </c>
      <c r="DN47" s="14">
        <f t="shared" si="16"/>
        <v>99107.02</v>
      </c>
      <c r="DO47" s="14">
        <f t="shared" si="16"/>
        <v>102430.42000000001</v>
      </c>
      <c r="DP47" s="14">
        <f t="shared" si="16"/>
        <v>79952.820000000007</v>
      </c>
      <c r="DQ47" s="104">
        <f t="shared" si="16"/>
        <v>81005.899999999994</v>
      </c>
      <c r="DR47" s="163">
        <f t="shared" ref="DR47:ET47" si="17">(+DR6+DR9+(0.2*DR22)+(0.6*(DR24-DR25))+DR38+(0.9*(DR37-DR38))+(0.7*DR31)+(0.2*DR30)+(0.33*DR40))*1000</f>
        <v>84076.000000000015</v>
      </c>
      <c r="DS47" s="163">
        <f t="shared" si="17"/>
        <v>83840</v>
      </c>
      <c r="DT47" s="163">
        <f t="shared" si="17"/>
        <v>99392</v>
      </c>
      <c r="DU47" s="163">
        <f t="shared" si="17"/>
        <v>92910.999999999985</v>
      </c>
      <c r="DV47" s="163">
        <f t="shared" si="17"/>
        <v>100871.00000000001</v>
      </c>
      <c r="DW47" s="163">
        <f t="shared" si="17"/>
        <v>87390</v>
      </c>
      <c r="DX47" s="163">
        <f t="shared" si="17"/>
        <v>95230.999999999985</v>
      </c>
      <c r="DY47" s="163">
        <f t="shared" si="17"/>
        <v>106054</v>
      </c>
      <c r="DZ47" s="163">
        <f t="shared" si="17"/>
        <v>99955</v>
      </c>
      <c r="EA47" s="163">
        <f t="shared" si="17"/>
        <v>110445</v>
      </c>
      <c r="EB47" s="163">
        <f t="shared" si="17"/>
        <v>116875.99999999999</v>
      </c>
      <c r="EC47" s="165">
        <f t="shared" si="17"/>
        <v>135157</v>
      </c>
      <c r="ED47" s="245">
        <f t="shared" si="17"/>
        <v>1377547.9999999998</v>
      </c>
      <c r="EE47" s="245">
        <f t="shared" si="17"/>
        <v>1460232</v>
      </c>
      <c r="EF47" s="245">
        <f t="shared" si="17"/>
        <v>1535508.0000000002</v>
      </c>
      <c r="EG47" s="165">
        <f t="shared" si="17"/>
        <v>90785.000000000015</v>
      </c>
      <c r="EH47" s="21">
        <f t="shared" si="17"/>
        <v>99459</v>
      </c>
      <c r="EI47" s="188">
        <f t="shared" si="17"/>
        <v>107089</v>
      </c>
      <c r="EJ47" s="21">
        <f t="shared" si="17"/>
        <v>104715</v>
      </c>
      <c r="EK47" s="196">
        <f t="shared" si="17"/>
        <v>113037</v>
      </c>
      <c r="EL47" s="196">
        <f t="shared" si="17"/>
        <v>95749</v>
      </c>
      <c r="EM47" s="196">
        <f t="shared" si="17"/>
        <v>100535</v>
      </c>
      <c r="EN47" s="196">
        <f t="shared" si="17"/>
        <v>128118</v>
      </c>
      <c r="EO47" s="196">
        <f t="shared" si="17"/>
        <v>139041</v>
      </c>
      <c r="EP47" s="196">
        <f t="shared" si="17"/>
        <v>131897</v>
      </c>
      <c r="EQ47" s="196">
        <f t="shared" si="17"/>
        <v>140849.00000000003</v>
      </c>
      <c r="ER47" s="196">
        <f t="shared" si="17"/>
        <v>126273.99999999999</v>
      </c>
      <c r="ES47" s="165">
        <f t="shared" si="17"/>
        <v>111224</v>
      </c>
      <c r="ET47" s="203">
        <f t="shared" si="17"/>
        <v>102315</v>
      </c>
      <c r="EU47" s="203">
        <f>(+EU6+EU9+(0.2*EU22)+(0.6*(EU24-EU25))+EU38+(0.9*(EU37-EU38))+(0.7*EU31)+(0.2*EU30)+(0.33*EU40))*1000</f>
        <v>97058</v>
      </c>
      <c r="EV47" s="21">
        <f t="shared" ref="EV47:FD47" si="18">(+EV6+EV9+(0.2*EV22)+(0.6*(EV24-EV25))+EV38+(0.9*(EV37-EV38))+(0.7*EV31)+(0.2*EV30)+(0.33*EV40))*1000</f>
        <v>94959.000000000015</v>
      </c>
      <c r="EW47" s="188">
        <f t="shared" si="18"/>
        <v>120339</v>
      </c>
      <c r="EX47" s="21">
        <f t="shared" si="18"/>
        <v>120982.99999999999</v>
      </c>
      <c r="EY47" s="57">
        <f t="shared" si="18"/>
        <v>137594.00000000003</v>
      </c>
      <c r="EZ47" s="188">
        <f t="shared" si="18"/>
        <v>143834.99999999997</v>
      </c>
      <c r="FA47" s="21">
        <f t="shared" si="18"/>
        <v>126472</v>
      </c>
      <c r="FB47" s="21">
        <f t="shared" si="18"/>
        <v>146867</v>
      </c>
      <c r="FC47" s="57">
        <f t="shared" si="18"/>
        <v>129646.99999999999</v>
      </c>
      <c r="FD47" s="207">
        <f t="shared" si="18"/>
        <v>128939</v>
      </c>
      <c r="FE47" s="165">
        <f>(+FE6+FE9+(0.2*FE22)+(0.6*(FE24-FE25))+FE38+(0.9*(FE37-FE38))+(0.7*FE31)+(0.2*FE30)+(0.33*FE40))*1000</f>
        <v>104345</v>
      </c>
      <c r="FF47" s="165">
        <f t="shared" ref="FF47:FP47" si="19">(+FF6+FF9+(0.2*FF22)+(0.6*(FF24-FF25))+FF38+(0.9*(FF37-FF38))+(0.7*FF31)+(0.2*FF30)+(0.33*FF40))*1000</f>
        <v>110715.00000000001</v>
      </c>
      <c r="FG47" s="165">
        <f t="shared" si="19"/>
        <v>106955.00000000001</v>
      </c>
      <c r="FH47" s="165">
        <f t="shared" si="19"/>
        <v>130993.00000000003</v>
      </c>
      <c r="FI47" s="165">
        <f t="shared" si="19"/>
        <v>120371.99999999999</v>
      </c>
      <c r="FJ47" s="165">
        <f t="shared" si="19"/>
        <v>128511</v>
      </c>
      <c r="FK47" s="165">
        <f t="shared" si="19"/>
        <v>134647</v>
      </c>
      <c r="FL47" s="165">
        <f t="shared" si="19"/>
        <v>147612</v>
      </c>
      <c r="FM47" s="165">
        <f>(+FM6+FM9+(0.2*FM22)+(0.6*(FM24-FM25))+FM38+(0.9*(FM37-FM38))+(0.7*FM31)+(0.2*FM30)+(0.33*FM40))*1000</f>
        <v>127054</v>
      </c>
      <c r="FN47" s="165">
        <f t="shared" si="19"/>
        <v>159614.99999999997</v>
      </c>
      <c r="FO47" s="165">
        <f t="shared" si="19"/>
        <v>115729.99999999999</v>
      </c>
      <c r="FP47" s="165">
        <f t="shared" si="19"/>
        <v>148958.99999999997</v>
      </c>
    </row>
    <row r="48" spans="1:172" ht="13" x14ac:dyDescent="0.3">
      <c r="A48" s="70" t="s">
        <v>42</v>
      </c>
      <c r="B48" s="59">
        <f t="shared" ref="B48:AK48" si="20">+B22+(B27-(0.7*B31)-(0.2*B30))+(0.4*(B24-B25))+(0.1*(B37-B38))+(0.33*B40)</f>
        <v>56836.34</v>
      </c>
      <c r="C48" s="14">
        <f t="shared" si="20"/>
        <v>56645.840000000004</v>
      </c>
      <c r="D48" s="14">
        <f t="shared" si="20"/>
        <v>59717.440000000002</v>
      </c>
      <c r="E48" s="14">
        <f t="shared" si="20"/>
        <v>54488.170000000006</v>
      </c>
      <c r="F48" s="14">
        <f t="shared" si="20"/>
        <v>61543.73</v>
      </c>
      <c r="G48" s="14">
        <f t="shared" si="20"/>
        <v>38477.56</v>
      </c>
      <c r="H48" s="14">
        <f t="shared" si="20"/>
        <v>35104.49</v>
      </c>
      <c r="I48" s="14">
        <f t="shared" si="20"/>
        <v>46546.299999999996</v>
      </c>
      <c r="J48" s="14">
        <f t="shared" si="20"/>
        <v>36177.090000000004</v>
      </c>
      <c r="K48" s="14">
        <f t="shared" si="20"/>
        <v>39661.089999999997</v>
      </c>
      <c r="L48" s="14">
        <f t="shared" si="20"/>
        <v>50820.61</v>
      </c>
      <c r="M48" s="14">
        <f t="shared" si="20"/>
        <v>43578.560000000005</v>
      </c>
      <c r="N48" s="14">
        <f t="shared" si="20"/>
        <v>41125.119999999995</v>
      </c>
      <c r="O48" s="14">
        <f t="shared" si="20"/>
        <v>38136.33</v>
      </c>
      <c r="P48" s="14">
        <f t="shared" si="20"/>
        <v>70871.95</v>
      </c>
      <c r="Q48" s="14">
        <f t="shared" si="20"/>
        <v>44388.549999999996</v>
      </c>
      <c r="R48" s="14">
        <f t="shared" si="20"/>
        <v>59458.65</v>
      </c>
      <c r="S48" s="14">
        <f t="shared" si="20"/>
        <v>49303.209999999992</v>
      </c>
      <c r="T48" s="14">
        <f t="shared" si="20"/>
        <v>51930.14</v>
      </c>
      <c r="U48" s="14">
        <f t="shared" si="20"/>
        <v>75221.329999999987</v>
      </c>
      <c r="V48" s="14">
        <f t="shared" si="20"/>
        <v>50058.509999999987</v>
      </c>
      <c r="W48" s="14">
        <f t="shared" si="20"/>
        <v>55244.700000000004</v>
      </c>
      <c r="X48" s="14">
        <f t="shared" si="20"/>
        <v>54546.799999999996</v>
      </c>
      <c r="Y48" s="14">
        <f t="shared" si="20"/>
        <v>62541.53</v>
      </c>
      <c r="Z48" s="14">
        <f t="shared" si="20"/>
        <v>45353.62</v>
      </c>
      <c r="AA48" s="14">
        <f t="shared" si="20"/>
        <v>48255.12999999999</v>
      </c>
      <c r="AB48" s="14">
        <f t="shared" si="20"/>
        <v>51283.350000000006</v>
      </c>
      <c r="AC48" s="14">
        <f t="shared" si="20"/>
        <v>65559.58</v>
      </c>
      <c r="AD48" s="14">
        <f t="shared" si="20"/>
        <v>11007.19</v>
      </c>
      <c r="AE48" s="14">
        <f t="shared" si="20"/>
        <v>54325.580000000009</v>
      </c>
      <c r="AF48" s="14">
        <f t="shared" si="20"/>
        <v>64528.170000000006</v>
      </c>
      <c r="AG48" s="14">
        <f t="shared" si="20"/>
        <v>59110.39</v>
      </c>
      <c r="AH48" s="14">
        <f t="shared" si="20"/>
        <v>61156.73</v>
      </c>
      <c r="AI48" s="14">
        <f t="shared" si="20"/>
        <v>72152.62</v>
      </c>
      <c r="AJ48" s="14">
        <f t="shared" si="20"/>
        <v>61448.159999999996</v>
      </c>
      <c r="AK48" s="14">
        <f t="shared" si="20"/>
        <v>69227.460000000006</v>
      </c>
      <c r="AL48" s="14">
        <f t="shared" ref="AL48:CW48" si="21">+(0.8*AL22)+(AL27-(0.7*AL31)-(0.2*AL30))+(0.4*(AL24-AL25))+(0.1*(AL37-AL38))+(0.33*AL40)</f>
        <v>51129.320000000007</v>
      </c>
      <c r="AM48" s="14">
        <f t="shared" si="21"/>
        <v>56361.55</v>
      </c>
      <c r="AN48" s="14">
        <f t="shared" si="21"/>
        <v>54475.71</v>
      </c>
      <c r="AO48" s="14">
        <f t="shared" si="21"/>
        <v>122584.97</v>
      </c>
      <c r="AP48" s="14">
        <f t="shared" si="21"/>
        <v>63423.399999999994</v>
      </c>
      <c r="AQ48" s="14">
        <f t="shared" si="21"/>
        <v>109558.7</v>
      </c>
      <c r="AR48" s="14">
        <f t="shared" si="21"/>
        <v>61047.700000000004</v>
      </c>
      <c r="AS48" s="14">
        <f t="shared" si="21"/>
        <v>55221.25</v>
      </c>
      <c r="AT48" s="14">
        <f t="shared" si="21"/>
        <v>55361.960000000006</v>
      </c>
      <c r="AU48" s="14">
        <f t="shared" si="21"/>
        <v>57594.71</v>
      </c>
      <c r="AV48" s="14">
        <f t="shared" si="21"/>
        <v>56969.090000000004</v>
      </c>
      <c r="AW48" s="14">
        <f t="shared" si="21"/>
        <v>74888.310000000012</v>
      </c>
      <c r="AX48" s="14">
        <f t="shared" si="21"/>
        <v>52505.549999999996</v>
      </c>
      <c r="AY48" s="14">
        <f t="shared" si="21"/>
        <v>74622.33</v>
      </c>
      <c r="AZ48" s="14">
        <f t="shared" si="21"/>
        <v>62552.91</v>
      </c>
      <c r="BA48" s="14">
        <f t="shared" si="21"/>
        <v>60007.139999999992</v>
      </c>
      <c r="BB48" s="14">
        <f t="shared" si="21"/>
        <v>65502.6</v>
      </c>
      <c r="BC48" s="14">
        <f t="shared" si="21"/>
        <v>76230.850000000006</v>
      </c>
      <c r="BD48" s="14">
        <f t="shared" si="21"/>
        <v>60232.510000000009</v>
      </c>
      <c r="BE48" s="14">
        <f t="shared" si="21"/>
        <v>66424.97</v>
      </c>
      <c r="BF48" s="14">
        <f t="shared" si="21"/>
        <v>72538.290000000008</v>
      </c>
      <c r="BG48" s="14">
        <f t="shared" si="21"/>
        <v>77646.100000000006</v>
      </c>
      <c r="BH48" s="14">
        <f t="shared" si="21"/>
        <v>75401.760000000009</v>
      </c>
      <c r="BI48" s="14">
        <f t="shared" si="21"/>
        <v>90348.389999999985</v>
      </c>
      <c r="BJ48" s="14">
        <f t="shared" si="21"/>
        <v>61141.87999999999</v>
      </c>
      <c r="BK48" s="14">
        <f t="shared" si="21"/>
        <v>58227.67</v>
      </c>
      <c r="BL48" s="14">
        <f t="shared" si="21"/>
        <v>61277.450000000004</v>
      </c>
      <c r="BM48" s="14">
        <f t="shared" si="21"/>
        <v>64046.25</v>
      </c>
      <c r="BN48" s="14">
        <f t="shared" si="21"/>
        <v>73360.779999999984</v>
      </c>
      <c r="BO48" s="14">
        <f t="shared" si="21"/>
        <v>88495.709999999992</v>
      </c>
      <c r="BP48" s="14">
        <f t="shared" si="21"/>
        <v>71546.52</v>
      </c>
      <c r="BQ48" s="14">
        <f t="shared" si="21"/>
        <v>74438.05</v>
      </c>
      <c r="BR48" s="14">
        <f t="shared" si="21"/>
        <v>67126.02</v>
      </c>
      <c r="BS48" s="14">
        <f t="shared" si="21"/>
        <v>79341.890000000014</v>
      </c>
      <c r="BT48" s="14">
        <f t="shared" si="21"/>
        <v>89698.19</v>
      </c>
      <c r="BU48" s="14">
        <f t="shared" si="21"/>
        <v>77268.11</v>
      </c>
      <c r="BV48" s="14">
        <f t="shared" si="21"/>
        <v>62384.12</v>
      </c>
      <c r="BW48" s="14">
        <f t="shared" si="21"/>
        <v>65722.640000000014</v>
      </c>
      <c r="BX48" s="14">
        <f t="shared" si="21"/>
        <v>82370.50999999998</v>
      </c>
      <c r="BY48" s="14">
        <f t="shared" si="21"/>
        <v>92550.53</v>
      </c>
      <c r="BZ48" s="14">
        <f t="shared" si="21"/>
        <v>95479.569999999992</v>
      </c>
      <c r="CA48" s="14">
        <f t="shared" si="21"/>
        <v>71891.380000000019</v>
      </c>
      <c r="CB48" s="14">
        <f t="shared" si="21"/>
        <v>92457.49</v>
      </c>
      <c r="CC48" s="14">
        <f t="shared" si="21"/>
        <v>81194.58</v>
      </c>
      <c r="CD48" s="14">
        <f t="shared" si="21"/>
        <v>75600.73000000001</v>
      </c>
      <c r="CE48" s="14">
        <f t="shared" si="21"/>
        <v>82407.000000000015</v>
      </c>
      <c r="CF48" s="14">
        <f t="shared" si="21"/>
        <v>101214.24</v>
      </c>
      <c r="CG48" s="14">
        <f t="shared" si="21"/>
        <v>66233.700000000012</v>
      </c>
      <c r="CH48" s="43">
        <f t="shared" si="21"/>
        <v>82217.160000000018</v>
      </c>
      <c r="CI48" s="14">
        <f t="shared" si="21"/>
        <v>56960.360000000008</v>
      </c>
      <c r="CJ48" s="14">
        <f t="shared" si="21"/>
        <v>64613.440000000002</v>
      </c>
      <c r="CK48" s="14">
        <f t="shared" si="21"/>
        <v>60225.31</v>
      </c>
      <c r="CL48" s="14">
        <f t="shared" si="21"/>
        <v>70018.349999999991</v>
      </c>
      <c r="CM48" s="14">
        <f t="shared" si="21"/>
        <v>70978.040000000008</v>
      </c>
      <c r="CN48" s="14">
        <f t="shared" si="21"/>
        <v>68033.979999999981</v>
      </c>
      <c r="CO48" s="14">
        <f t="shared" si="21"/>
        <v>69694.59</v>
      </c>
      <c r="CP48" s="14">
        <f t="shared" si="21"/>
        <v>67271.25</v>
      </c>
      <c r="CQ48" s="14">
        <f t="shared" si="21"/>
        <v>85051.900000000009</v>
      </c>
      <c r="CR48" s="14">
        <f t="shared" si="21"/>
        <v>67852.77</v>
      </c>
      <c r="CS48" s="84">
        <f t="shared" si="21"/>
        <v>77327.22</v>
      </c>
      <c r="CT48" s="95">
        <f t="shared" si="21"/>
        <v>56805.58</v>
      </c>
      <c r="CU48" s="14">
        <f t="shared" si="21"/>
        <v>73289.27</v>
      </c>
      <c r="CV48" s="14">
        <f t="shared" si="21"/>
        <v>61972.869999999995</v>
      </c>
      <c r="CW48" s="14">
        <f t="shared" si="21"/>
        <v>92675.03</v>
      </c>
      <c r="CX48" s="14">
        <f t="shared" ref="CX48:DQ48" si="22">+(0.8*CX22)+(CX27-(0.7*CX31)-(0.2*CX30))+(0.4*(CX24-CX25))+(0.1*(CX37-CX38))+(0.33*CX40)</f>
        <v>79194.209999999992</v>
      </c>
      <c r="CY48" s="14">
        <f t="shared" si="22"/>
        <v>78292.670000000013</v>
      </c>
      <c r="CZ48" s="14">
        <f t="shared" si="22"/>
        <v>124468.64</v>
      </c>
      <c r="DA48" s="14">
        <f t="shared" si="22"/>
        <v>78285.850000000006</v>
      </c>
      <c r="DB48" s="14">
        <f t="shared" si="22"/>
        <v>103623.22999999998</v>
      </c>
      <c r="DC48" s="14">
        <f t="shared" si="22"/>
        <v>96951.84</v>
      </c>
      <c r="DD48" s="14">
        <f t="shared" si="22"/>
        <v>98601.94</v>
      </c>
      <c r="DE48" s="104">
        <f t="shared" si="22"/>
        <v>103614.52000000002</v>
      </c>
      <c r="DF48" s="59">
        <f t="shared" si="22"/>
        <v>69691.239999999991</v>
      </c>
      <c r="DG48" s="14">
        <f t="shared" si="22"/>
        <v>57799.02</v>
      </c>
      <c r="DH48" s="14">
        <f t="shared" si="22"/>
        <v>76855.61</v>
      </c>
      <c r="DI48" s="14">
        <f t="shared" si="22"/>
        <v>74184.399999999994</v>
      </c>
      <c r="DJ48" s="14">
        <f t="shared" si="22"/>
        <v>70219.320000000007</v>
      </c>
      <c r="DK48" s="14">
        <f t="shared" si="22"/>
        <v>91092.260000000009</v>
      </c>
      <c r="DL48" s="14">
        <f t="shared" si="22"/>
        <v>71438.470000000016</v>
      </c>
      <c r="DM48" s="14">
        <f t="shared" si="22"/>
        <v>70778.86</v>
      </c>
      <c r="DN48" s="14">
        <f t="shared" si="22"/>
        <v>64834.820000000007</v>
      </c>
      <c r="DO48" s="14">
        <f t="shared" si="22"/>
        <v>81696.01999999999</v>
      </c>
      <c r="DP48" s="14">
        <f t="shared" si="22"/>
        <v>69558.62000000001</v>
      </c>
      <c r="DQ48" s="104">
        <f t="shared" si="22"/>
        <v>76874.3</v>
      </c>
      <c r="DR48" s="163">
        <f t="shared" ref="DR48:FP48" si="23">(+(0.8*DR22)+(DR27-(0.7*DR31)-(0.2*DR30))+(0.4*(DR24-DR25))+(0.1*(DR37-DR38))+(0.33*DR40))*1000</f>
        <v>75856.000000000015</v>
      </c>
      <c r="DS48" s="163">
        <f t="shared" si="23"/>
        <v>69020</v>
      </c>
      <c r="DT48" s="163">
        <f t="shared" si="23"/>
        <v>82272</v>
      </c>
      <c r="DU48" s="163">
        <f t="shared" si="23"/>
        <v>71750.999999999985</v>
      </c>
      <c r="DV48" s="163">
        <f t="shared" si="23"/>
        <v>82791</v>
      </c>
      <c r="DW48" s="163">
        <f t="shared" si="23"/>
        <v>67170</v>
      </c>
      <c r="DX48" s="163">
        <f t="shared" si="23"/>
        <v>76431</v>
      </c>
      <c r="DY48" s="163">
        <f t="shared" si="23"/>
        <v>79533.999999999985</v>
      </c>
      <c r="DZ48" s="163">
        <f t="shared" si="23"/>
        <v>79635.000000000015</v>
      </c>
      <c r="EA48" s="163">
        <f t="shared" si="23"/>
        <v>94765.000000000015</v>
      </c>
      <c r="EB48" s="163">
        <f t="shared" si="23"/>
        <v>76676</v>
      </c>
      <c r="EC48" s="165">
        <f t="shared" si="23"/>
        <v>93296.999999999985</v>
      </c>
      <c r="ED48" s="245">
        <f t="shared" si="23"/>
        <v>1152267.9999999998</v>
      </c>
      <c r="EE48" s="245">
        <f t="shared" si="23"/>
        <v>1119092</v>
      </c>
      <c r="EF48" s="245">
        <f t="shared" si="23"/>
        <v>2192168</v>
      </c>
      <c r="EG48" s="165">
        <f t="shared" si="23"/>
        <v>83005</v>
      </c>
      <c r="EH48" s="21">
        <f t="shared" si="23"/>
        <v>83399</v>
      </c>
      <c r="EI48" s="188">
        <f t="shared" si="23"/>
        <v>76768.999999999985</v>
      </c>
      <c r="EJ48" s="21">
        <f t="shared" si="23"/>
        <v>78875.000000000015</v>
      </c>
      <c r="EK48" s="196">
        <f t="shared" si="23"/>
        <v>91457</v>
      </c>
      <c r="EL48" s="196">
        <f t="shared" si="23"/>
        <v>90569</v>
      </c>
      <c r="EM48" s="196">
        <f t="shared" si="23"/>
        <v>84855.000000000015</v>
      </c>
      <c r="EN48" s="196">
        <f t="shared" si="23"/>
        <v>100538.00000000001</v>
      </c>
      <c r="EO48" s="196">
        <f t="shared" si="23"/>
        <v>105381.00000000001</v>
      </c>
      <c r="EP48" s="196">
        <f t="shared" si="23"/>
        <v>93657</v>
      </c>
      <c r="EQ48" s="196">
        <f t="shared" si="23"/>
        <v>92409</v>
      </c>
      <c r="ER48" s="196">
        <f t="shared" si="23"/>
        <v>171354</v>
      </c>
      <c r="ES48" s="165">
        <f t="shared" si="23"/>
        <v>82564</v>
      </c>
      <c r="ET48" s="203">
        <f>(+(0.8*ET22)+(ET27-(0.7*ET31)-(0.2*ET30))+(0.4*(ET24-ET25))+(0.1*(ET37-ET38))+(0.33*ET40))*1000</f>
        <v>81275</v>
      </c>
      <c r="EU48" s="203">
        <f t="shared" si="23"/>
        <v>79598</v>
      </c>
      <c r="EV48" s="21">
        <f t="shared" si="23"/>
        <v>87598.999999999985</v>
      </c>
      <c r="EW48" s="188">
        <f t="shared" si="23"/>
        <v>95939</v>
      </c>
      <c r="EX48" s="21">
        <f t="shared" si="23"/>
        <v>106543</v>
      </c>
      <c r="EY48" s="57">
        <f t="shared" si="23"/>
        <v>99654.000000000015</v>
      </c>
      <c r="EZ48" s="188">
        <f t="shared" si="23"/>
        <v>99555</v>
      </c>
      <c r="FA48" s="21">
        <f t="shared" si="23"/>
        <v>89152.000000000015</v>
      </c>
      <c r="FB48" s="21">
        <f t="shared" si="23"/>
        <v>96246.999999999985</v>
      </c>
      <c r="FC48" s="57">
        <f t="shared" si="23"/>
        <v>86847.000000000015</v>
      </c>
      <c r="FD48" s="207">
        <f t="shared" si="23"/>
        <v>114119</v>
      </c>
      <c r="FE48" s="165">
        <f t="shared" si="23"/>
        <v>100345.00000000001</v>
      </c>
      <c r="FF48" s="165">
        <f t="shared" si="23"/>
        <v>82375.000000000015</v>
      </c>
      <c r="FG48" s="165">
        <f t="shared" si="23"/>
        <v>331135</v>
      </c>
      <c r="FH48" s="165">
        <f t="shared" si="23"/>
        <v>110792.99999999999</v>
      </c>
      <c r="FI48" s="165">
        <f t="shared" si="23"/>
        <v>385372</v>
      </c>
      <c r="FJ48" s="165">
        <f t="shared" si="23"/>
        <v>118311.00000000001</v>
      </c>
      <c r="FK48" s="165">
        <f t="shared" si="23"/>
        <v>151007.00000000003</v>
      </c>
      <c r="FL48" s="165">
        <f t="shared" si="23"/>
        <v>143091.99999999997</v>
      </c>
      <c r="FM48" s="165">
        <f t="shared" si="23"/>
        <v>118934</v>
      </c>
      <c r="FN48" s="165">
        <f t="shared" si="23"/>
        <v>143135</v>
      </c>
      <c r="FO48" s="165">
        <f t="shared" si="23"/>
        <v>383490.00000000006</v>
      </c>
      <c r="FP48" s="165">
        <f t="shared" si="23"/>
        <v>124179.00000000001</v>
      </c>
    </row>
    <row r="49" spans="1:172" ht="13" x14ac:dyDescent="0.3">
      <c r="A49" s="70" t="s">
        <v>43</v>
      </c>
      <c r="B49" s="59">
        <f t="shared" ref="B49:BM49" si="24">B11+B13+B20+B25+(0.33*B40)</f>
        <v>55745.14</v>
      </c>
      <c r="C49" s="14">
        <f t="shared" si="24"/>
        <v>28081.14</v>
      </c>
      <c r="D49" s="14">
        <f t="shared" si="24"/>
        <v>64332.94</v>
      </c>
      <c r="E49" s="14">
        <f t="shared" si="24"/>
        <v>35950.07</v>
      </c>
      <c r="F49" s="14">
        <f t="shared" si="24"/>
        <v>48831.73</v>
      </c>
      <c r="G49" s="14">
        <f t="shared" si="24"/>
        <v>40165.56</v>
      </c>
      <c r="H49" s="14">
        <f t="shared" si="24"/>
        <v>27818.99</v>
      </c>
      <c r="I49" s="14">
        <f t="shared" si="24"/>
        <v>39391.599999999999</v>
      </c>
      <c r="J49" s="14">
        <f t="shared" si="24"/>
        <v>38640.089999999997</v>
      </c>
      <c r="K49" s="14">
        <f t="shared" si="24"/>
        <v>75006.09</v>
      </c>
      <c r="L49" s="14">
        <f t="shared" si="24"/>
        <v>56686.11</v>
      </c>
      <c r="M49" s="14">
        <f t="shared" si="24"/>
        <v>61964.160000000003</v>
      </c>
      <c r="N49" s="14">
        <f t="shared" si="24"/>
        <v>36780.32</v>
      </c>
      <c r="O49" s="14">
        <f t="shared" si="24"/>
        <v>37214.730000000003</v>
      </c>
      <c r="P49" s="14">
        <f t="shared" si="24"/>
        <v>46270.05</v>
      </c>
      <c r="Q49" s="14">
        <f t="shared" si="24"/>
        <v>44003.45</v>
      </c>
      <c r="R49" s="14">
        <f t="shared" si="24"/>
        <v>77655.149999999994</v>
      </c>
      <c r="S49" s="14">
        <f t="shared" si="24"/>
        <v>46734.21</v>
      </c>
      <c r="T49" s="14">
        <f t="shared" si="24"/>
        <v>42320.04</v>
      </c>
      <c r="U49" s="14">
        <f t="shared" si="24"/>
        <v>59037.43</v>
      </c>
      <c r="V49" s="14">
        <f t="shared" si="24"/>
        <v>54703.71</v>
      </c>
      <c r="W49" s="14">
        <f t="shared" si="24"/>
        <v>85462.8</v>
      </c>
      <c r="X49" s="14">
        <f t="shared" si="24"/>
        <v>69461.3</v>
      </c>
      <c r="Y49" s="14">
        <f t="shared" si="24"/>
        <v>25472.13</v>
      </c>
      <c r="Z49" s="14">
        <f t="shared" si="24"/>
        <v>37279.42</v>
      </c>
      <c r="AA49" s="14">
        <f t="shared" si="24"/>
        <v>28347.63</v>
      </c>
      <c r="AB49" s="14">
        <f t="shared" si="24"/>
        <v>45506.35</v>
      </c>
      <c r="AC49" s="14">
        <f t="shared" si="24"/>
        <v>58406.48</v>
      </c>
      <c r="AD49" s="14">
        <f t="shared" si="24"/>
        <v>20455.189999999999</v>
      </c>
      <c r="AE49" s="14">
        <f t="shared" si="24"/>
        <v>46975.18</v>
      </c>
      <c r="AF49" s="14">
        <f t="shared" si="24"/>
        <v>95952.47</v>
      </c>
      <c r="AG49" s="14">
        <f t="shared" si="24"/>
        <v>40245.19</v>
      </c>
      <c r="AH49" s="14">
        <f t="shared" si="24"/>
        <v>52988.63</v>
      </c>
      <c r="AI49" s="14">
        <f t="shared" si="24"/>
        <v>44660.82</v>
      </c>
      <c r="AJ49" s="14">
        <f t="shared" si="24"/>
        <v>77931.759999999995</v>
      </c>
      <c r="AK49" s="14">
        <f t="shared" si="24"/>
        <v>42693.16</v>
      </c>
      <c r="AL49" s="14">
        <f t="shared" si="24"/>
        <v>35220.120000000003</v>
      </c>
      <c r="AM49" s="14">
        <f t="shared" si="24"/>
        <v>47312.15</v>
      </c>
      <c r="AN49" s="14">
        <f t="shared" si="24"/>
        <v>53766.81</v>
      </c>
      <c r="AO49" s="14">
        <f t="shared" si="24"/>
        <v>65350.67</v>
      </c>
      <c r="AP49" s="14">
        <f t="shared" si="24"/>
        <v>56030.8</v>
      </c>
      <c r="AQ49" s="14">
        <f t="shared" si="24"/>
        <v>54046.2</v>
      </c>
      <c r="AR49" s="14">
        <f t="shared" si="24"/>
        <v>40501</v>
      </c>
      <c r="AS49" s="14">
        <f t="shared" si="24"/>
        <v>56745.75</v>
      </c>
      <c r="AT49" s="14">
        <f t="shared" si="24"/>
        <v>50316.36</v>
      </c>
      <c r="AU49" s="14">
        <f t="shared" si="24"/>
        <v>58681.21</v>
      </c>
      <c r="AV49" s="14">
        <f t="shared" si="24"/>
        <v>66327.19</v>
      </c>
      <c r="AW49" s="14">
        <f t="shared" si="24"/>
        <v>45141.41</v>
      </c>
      <c r="AX49" s="14">
        <f t="shared" si="24"/>
        <v>47611.65</v>
      </c>
      <c r="AY49" s="14">
        <f t="shared" si="24"/>
        <v>53501.03</v>
      </c>
      <c r="AZ49" s="14">
        <f t="shared" si="24"/>
        <v>56682.71</v>
      </c>
      <c r="BA49" s="14">
        <f t="shared" si="24"/>
        <v>41769.040000000001</v>
      </c>
      <c r="BB49" s="14">
        <f t="shared" si="24"/>
        <v>47467.199999999997</v>
      </c>
      <c r="BC49" s="14">
        <f t="shared" si="24"/>
        <v>69219.850000000006</v>
      </c>
      <c r="BD49" s="14">
        <f t="shared" si="24"/>
        <v>67980.009999999995</v>
      </c>
      <c r="BE49" s="14">
        <f t="shared" si="24"/>
        <v>56302.97</v>
      </c>
      <c r="BF49" s="14">
        <f t="shared" si="24"/>
        <v>84195.99</v>
      </c>
      <c r="BG49" s="14">
        <f t="shared" si="24"/>
        <v>62082.5</v>
      </c>
      <c r="BH49" s="14">
        <f t="shared" si="24"/>
        <v>90485.16</v>
      </c>
      <c r="BI49" s="14">
        <f t="shared" si="24"/>
        <v>80168.19</v>
      </c>
      <c r="BJ49" s="14">
        <f t="shared" si="24"/>
        <v>85881.58</v>
      </c>
      <c r="BK49" s="14">
        <f t="shared" si="24"/>
        <v>42178.57</v>
      </c>
      <c r="BL49" s="14">
        <f t="shared" si="24"/>
        <v>49716.65</v>
      </c>
      <c r="BM49" s="14">
        <f t="shared" si="24"/>
        <v>86201.25</v>
      </c>
      <c r="BN49" s="14">
        <f t="shared" ref="BN49:DQ49" si="25">BN11+BN13+BN20+BN25+(0.33*BN40)</f>
        <v>74310.179999999993</v>
      </c>
      <c r="BO49" s="14">
        <f t="shared" si="25"/>
        <v>57727.11</v>
      </c>
      <c r="BP49" s="14">
        <f t="shared" si="25"/>
        <v>97984.22</v>
      </c>
      <c r="BQ49" s="14">
        <f t="shared" si="25"/>
        <v>84475.45</v>
      </c>
      <c r="BR49" s="14">
        <f t="shared" si="25"/>
        <v>100498.62</v>
      </c>
      <c r="BS49" s="14">
        <f t="shared" si="25"/>
        <v>98170.39</v>
      </c>
      <c r="BT49" s="14">
        <f t="shared" si="25"/>
        <v>94274.49</v>
      </c>
      <c r="BU49" s="14">
        <f t="shared" si="25"/>
        <v>72089.210000000006</v>
      </c>
      <c r="BV49" s="14">
        <f t="shared" si="25"/>
        <v>51669.72</v>
      </c>
      <c r="BW49" s="14">
        <f t="shared" si="25"/>
        <v>92702.34</v>
      </c>
      <c r="BX49" s="14">
        <f t="shared" si="25"/>
        <v>121801.01</v>
      </c>
      <c r="BY49" s="14">
        <f t="shared" si="25"/>
        <v>72466.429999999993</v>
      </c>
      <c r="BZ49" s="14">
        <f t="shared" si="25"/>
        <v>80297.97</v>
      </c>
      <c r="CA49" s="14">
        <f t="shared" si="25"/>
        <v>104450.58</v>
      </c>
      <c r="CB49" s="14">
        <f t="shared" si="25"/>
        <v>136800.69</v>
      </c>
      <c r="CC49" s="14">
        <f t="shared" si="25"/>
        <v>128769.08</v>
      </c>
      <c r="CD49" s="14">
        <f t="shared" si="25"/>
        <v>113683.33</v>
      </c>
      <c r="CE49" s="14">
        <f t="shared" si="25"/>
        <v>117500.6</v>
      </c>
      <c r="CF49" s="14">
        <f t="shared" si="25"/>
        <v>91905.54</v>
      </c>
      <c r="CG49" s="14">
        <f t="shared" si="25"/>
        <v>83793.3</v>
      </c>
      <c r="CH49" s="43">
        <f t="shared" si="25"/>
        <v>87940.86</v>
      </c>
      <c r="CI49" s="14">
        <f t="shared" si="25"/>
        <v>72057.66</v>
      </c>
      <c r="CJ49" s="14">
        <f t="shared" si="25"/>
        <v>98295.24</v>
      </c>
      <c r="CK49" s="14">
        <f t="shared" si="25"/>
        <v>80275.710000000006</v>
      </c>
      <c r="CL49" s="14">
        <f t="shared" si="25"/>
        <v>68039.95</v>
      </c>
      <c r="CM49" s="14">
        <f t="shared" si="25"/>
        <v>94482.14</v>
      </c>
      <c r="CN49" s="14">
        <f t="shared" si="25"/>
        <v>113513.68</v>
      </c>
      <c r="CO49" s="14">
        <f t="shared" si="25"/>
        <v>111809.89</v>
      </c>
      <c r="CP49" s="14">
        <f t="shared" si="25"/>
        <v>77876.850000000006</v>
      </c>
      <c r="CQ49" s="14">
        <f t="shared" si="25"/>
        <v>99683</v>
      </c>
      <c r="CR49" s="14">
        <f t="shared" si="25"/>
        <v>120367.97</v>
      </c>
      <c r="CS49" s="84">
        <f t="shared" si="25"/>
        <v>103710.52</v>
      </c>
      <c r="CT49" s="95">
        <f t="shared" si="25"/>
        <v>86377.78</v>
      </c>
      <c r="CU49" s="14">
        <f t="shared" si="25"/>
        <v>114229.97</v>
      </c>
      <c r="CV49" s="14">
        <f t="shared" si="25"/>
        <v>98457.67</v>
      </c>
      <c r="CW49" s="14">
        <f t="shared" si="25"/>
        <v>98651.83</v>
      </c>
      <c r="CX49" s="14">
        <f t="shared" si="25"/>
        <v>135314.60999999999</v>
      </c>
      <c r="CY49" s="14">
        <f t="shared" si="25"/>
        <v>115934.07</v>
      </c>
      <c r="CZ49" s="14">
        <f t="shared" si="25"/>
        <v>154606.34</v>
      </c>
      <c r="DA49" s="14">
        <f t="shared" si="25"/>
        <v>158765.75</v>
      </c>
      <c r="DB49" s="14">
        <f t="shared" si="25"/>
        <v>115675.23</v>
      </c>
      <c r="DC49" s="14">
        <f t="shared" si="25"/>
        <v>128930.94</v>
      </c>
      <c r="DD49" s="14">
        <f t="shared" si="25"/>
        <v>119916.04</v>
      </c>
      <c r="DE49" s="104">
        <f t="shared" si="25"/>
        <v>93128.52</v>
      </c>
      <c r="DF49" s="59">
        <f t="shared" si="25"/>
        <v>83667.039999999994</v>
      </c>
      <c r="DG49" s="14">
        <f t="shared" si="25"/>
        <v>71349.42</v>
      </c>
      <c r="DH49" s="14">
        <f t="shared" si="25"/>
        <v>63495.71</v>
      </c>
      <c r="DI49" s="14">
        <f t="shared" si="25"/>
        <v>61245.7</v>
      </c>
      <c r="DJ49" s="14">
        <f t="shared" si="25"/>
        <v>42713.52</v>
      </c>
      <c r="DK49" s="14">
        <f t="shared" si="25"/>
        <v>86565.36</v>
      </c>
      <c r="DL49" s="14">
        <f t="shared" si="25"/>
        <v>83103.070000000007</v>
      </c>
      <c r="DM49" s="14">
        <f t="shared" si="25"/>
        <v>77288.259999999995</v>
      </c>
      <c r="DN49" s="14">
        <f t="shared" si="25"/>
        <v>96815.42</v>
      </c>
      <c r="DO49" s="14">
        <f t="shared" si="25"/>
        <v>95866.22</v>
      </c>
      <c r="DP49" s="14">
        <f t="shared" si="25"/>
        <v>65684.22</v>
      </c>
      <c r="DQ49" s="104">
        <f t="shared" si="25"/>
        <v>55998.6</v>
      </c>
      <c r="DR49" s="163">
        <f t="shared" ref="DR49:EQ49" si="26">(DR11+DR13+DR20+DR25+(0.33*DR40))*1000</f>
        <v>92265.999999999985</v>
      </c>
      <c r="DS49" s="163">
        <f t="shared" si="26"/>
        <v>106730</v>
      </c>
      <c r="DT49" s="163">
        <f t="shared" si="26"/>
        <v>100532.00000000001</v>
      </c>
      <c r="DU49" s="163">
        <f t="shared" si="26"/>
        <v>92030.999999999985</v>
      </c>
      <c r="DV49" s="163">
        <f t="shared" si="26"/>
        <v>109830.99999999999</v>
      </c>
      <c r="DW49" s="163">
        <f t="shared" si="26"/>
        <v>146630</v>
      </c>
      <c r="DX49" s="163">
        <f t="shared" si="26"/>
        <v>122031</v>
      </c>
      <c r="DY49" s="163">
        <f t="shared" si="26"/>
        <v>104693.99999999999</v>
      </c>
      <c r="DZ49" s="163">
        <f t="shared" si="26"/>
        <v>106995</v>
      </c>
      <c r="EA49" s="163">
        <f t="shared" si="26"/>
        <v>99455.000000000015</v>
      </c>
      <c r="EB49" s="163">
        <f t="shared" si="26"/>
        <v>102926</v>
      </c>
      <c r="EC49" s="165">
        <f t="shared" si="26"/>
        <v>118926.99999999999</v>
      </c>
      <c r="ED49" s="245">
        <f t="shared" si="26"/>
        <v>1381308</v>
      </c>
      <c r="EE49" s="245">
        <f t="shared" si="26"/>
        <v>1454411.9999999998</v>
      </c>
      <c r="EF49" s="245">
        <f t="shared" si="26"/>
        <v>1478538.0000000002</v>
      </c>
      <c r="EG49" s="165">
        <f t="shared" si="26"/>
        <v>114995</v>
      </c>
      <c r="EH49" s="21">
        <f t="shared" si="26"/>
        <v>100929</v>
      </c>
      <c r="EI49" s="188">
        <f t="shared" si="26"/>
        <v>118229</v>
      </c>
      <c r="EJ49" s="21">
        <f t="shared" si="26"/>
        <v>84895</v>
      </c>
      <c r="EK49" s="196">
        <f t="shared" si="26"/>
        <v>117197</v>
      </c>
      <c r="EL49" s="196">
        <f t="shared" si="26"/>
        <v>112759.00000000001</v>
      </c>
      <c r="EM49" s="196">
        <f t="shared" si="26"/>
        <v>96895.000000000015</v>
      </c>
      <c r="EN49" s="196">
        <f t="shared" si="26"/>
        <v>149927.99999999997</v>
      </c>
      <c r="EO49" s="196">
        <f t="shared" si="26"/>
        <v>116161</v>
      </c>
      <c r="EP49" s="196">
        <f t="shared" si="26"/>
        <v>112226.99999999999</v>
      </c>
      <c r="EQ49" s="196">
        <f t="shared" si="26"/>
        <v>148629.00000000003</v>
      </c>
      <c r="ER49" s="196">
        <f>(ER11+ER13+ER20+ER25+(0.33*ER40))*1000</f>
        <v>108464</v>
      </c>
      <c r="ES49" s="165">
        <f t="shared" ref="ES49" si="27">(ES11+ES13+ES20+ES25+(0.33*ES40))*1000</f>
        <v>119594</v>
      </c>
      <c r="ET49" s="203">
        <f>(ET11+ET13+ET20+ET25+(0.33*ET40))*1000</f>
        <v>124995</v>
      </c>
      <c r="EU49" s="203">
        <f>(EU11+EU13+EU20+EU25+(0.33*EU40))*1000</f>
        <v>114928</v>
      </c>
      <c r="EV49" s="21">
        <f t="shared" ref="EV49:FP49" si="28">(EV11+EV13+EV20+EV25+(0.33*EV40))*1000</f>
        <v>124929</v>
      </c>
      <c r="EW49" s="188">
        <f t="shared" si="28"/>
        <v>87788.999999999985</v>
      </c>
      <c r="EX49" s="21">
        <f t="shared" si="28"/>
        <v>150162.99999999997</v>
      </c>
      <c r="EY49" s="57">
        <f t="shared" si="28"/>
        <v>103324.00000000001</v>
      </c>
      <c r="EZ49" s="188">
        <f t="shared" si="28"/>
        <v>132795.00000000003</v>
      </c>
      <c r="FA49" s="21">
        <f t="shared" si="28"/>
        <v>124362</v>
      </c>
      <c r="FB49" s="21">
        <f t="shared" si="28"/>
        <v>85256.999999999985</v>
      </c>
      <c r="FC49" s="57">
        <f t="shared" si="28"/>
        <v>181047</v>
      </c>
      <c r="FD49" s="207">
        <f t="shared" si="28"/>
        <v>105228.99999999999</v>
      </c>
      <c r="FE49" s="165">
        <f t="shared" si="28"/>
        <v>133394.99999999997</v>
      </c>
      <c r="FF49" s="165">
        <f t="shared" si="28"/>
        <v>106995</v>
      </c>
      <c r="FG49" s="165">
        <f t="shared" si="28"/>
        <v>92195.000000000015</v>
      </c>
      <c r="FH49" s="165">
        <f t="shared" si="28"/>
        <v>125993</v>
      </c>
      <c r="FI49" s="165">
        <f t="shared" si="28"/>
        <v>118822</v>
      </c>
      <c r="FJ49" s="165">
        <f t="shared" si="28"/>
        <v>98161</v>
      </c>
      <c r="FK49" s="165">
        <f t="shared" si="28"/>
        <v>148427</v>
      </c>
      <c r="FL49" s="165">
        <f t="shared" si="28"/>
        <v>137652</v>
      </c>
      <c r="FM49" s="165">
        <f t="shared" si="28"/>
        <v>121393.99999999999</v>
      </c>
      <c r="FN49" s="165">
        <f t="shared" si="28"/>
        <v>144825</v>
      </c>
      <c r="FO49" s="165">
        <f t="shared" si="28"/>
        <v>114059.99999999999</v>
      </c>
      <c r="FP49" s="165">
        <f t="shared" si="28"/>
        <v>136619</v>
      </c>
    </row>
    <row r="50" spans="1:172" x14ac:dyDescent="0.3">
      <c r="A50" s="70"/>
      <c r="CT50" s="6"/>
      <c r="DE50" s="7"/>
      <c r="DI50" s="17"/>
      <c r="DJ50" s="17"/>
      <c r="DK50" s="17"/>
      <c r="DL50" s="17"/>
      <c r="DM50" s="17"/>
      <c r="DN50" s="17"/>
      <c r="DO50" s="17"/>
      <c r="DP50" s="17"/>
      <c r="DQ50" s="102"/>
      <c r="DR50" s="143"/>
      <c r="DS50" s="22"/>
      <c r="DT50" s="22"/>
      <c r="DU50" s="22"/>
      <c r="DV50" s="22"/>
      <c r="DW50" s="22"/>
      <c r="DX50" s="22"/>
      <c r="DY50" s="22"/>
      <c r="DZ50" s="22"/>
      <c r="EA50" s="22"/>
      <c r="EB50" s="139"/>
      <c r="EC50" s="138"/>
      <c r="ED50" s="244"/>
      <c r="EE50" s="244"/>
      <c r="EF50" s="244"/>
      <c r="EG50" s="5"/>
      <c r="EH50" s="9"/>
      <c r="EJ50" s="9"/>
      <c r="EK50" s="10"/>
      <c r="EL50" s="10"/>
      <c r="EM50" s="10"/>
      <c r="EN50" s="10"/>
      <c r="EO50" s="10"/>
      <c r="EP50" s="10"/>
      <c r="EQ50" s="10"/>
      <c r="ER50" s="10"/>
      <c r="ES50" s="5"/>
      <c r="ET50" s="8"/>
      <c r="EU50" s="8"/>
      <c r="EV50" s="9"/>
      <c r="EX50" s="9"/>
      <c r="EY50" s="213"/>
      <c r="FA50" s="9"/>
      <c r="FB50" s="9"/>
      <c r="FC50" s="213"/>
      <c r="FD50" s="221"/>
      <c r="FE50" s="5"/>
      <c r="FF50" s="8"/>
      <c r="FG50" s="8"/>
      <c r="FH50" s="9"/>
      <c r="FI50" s="9"/>
      <c r="FJ50" s="9"/>
      <c r="FK50" s="213"/>
      <c r="FM50" s="9"/>
      <c r="FN50" s="9"/>
      <c r="FO50" s="9"/>
      <c r="FP50" s="9"/>
    </row>
    <row r="51" spans="1:172" ht="13" x14ac:dyDescent="0.3">
      <c r="A51" s="71" t="s">
        <v>41</v>
      </c>
      <c r="B51" s="60">
        <f t="shared" ref="B51:BM53" si="29">+B47/1000</f>
        <v>54.597940000000001</v>
      </c>
      <c r="C51" s="44">
        <f t="shared" si="29"/>
        <v>53.042439999999999</v>
      </c>
      <c r="D51" s="44">
        <f t="shared" si="29"/>
        <v>64.591440000000006</v>
      </c>
      <c r="E51" s="44">
        <f t="shared" si="29"/>
        <v>55.588969999999996</v>
      </c>
      <c r="F51" s="44">
        <f t="shared" si="29"/>
        <v>60.830730000000003</v>
      </c>
      <c r="G51" s="44">
        <f t="shared" si="29"/>
        <v>46.98856</v>
      </c>
      <c r="H51" s="44">
        <f t="shared" si="29"/>
        <v>44.70149</v>
      </c>
      <c r="I51" s="44">
        <f t="shared" si="29"/>
        <v>57.216900000000003</v>
      </c>
      <c r="J51" s="44">
        <f t="shared" si="29"/>
        <v>52.057089999999995</v>
      </c>
      <c r="K51" s="44">
        <f t="shared" si="29"/>
        <v>60.091090000000001</v>
      </c>
      <c r="L51" s="44">
        <f t="shared" si="29"/>
        <v>55.540610000000001</v>
      </c>
      <c r="M51" s="44">
        <f t="shared" si="29"/>
        <v>64.694760000000002</v>
      </c>
      <c r="N51" s="44">
        <f t="shared" si="29"/>
        <v>43.710520000000002</v>
      </c>
      <c r="O51" s="44">
        <f t="shared" si="29"/>
        <v>47.784130000000005</v>
      </c>
      <c r="P51" s="44">
        <f t="shared" si="29"/>
        <v>48.520150000000008</v>
      </c>
      <c r="Q51" s="44">
        <f t="shared" si="29"/>
        <v>53.660350000000001</v>
      </c>
      <c r="R51" s="44">
        <f t="shared" si="29"/>
        <v>67.369649999999993</v>
      </c>
      <c r="S51" s="44">
        <f t="shared" si="29"/>
        <v>56.464210000000008</v>
      </c>
      <c r="T51" s="44">
        <f t="shared" si="29"/>
        <v>67.213940000000008</v>
      </c>
      <c r="U51" s="44">
        <f t="shared" si="29"/>
        <v>75.047529999999981</v>
      </c>
      <c r="V51" s="44">
        <f t="shared" si="29"/>
        <v>68.217910000000003</v>
      </c>
      <c r="W51" s="44">
        <f t="shared" si="29"/>
        <v>74.700900000000019</v>
      </c>
      <c r="X51" s="44">
        <f t="shared" si="29"/>
        <v>80.250799999999984</v>
      </c>
      <c r="Y51" s="44">
        <f t="shared" si="29"/>
        <v>56.067730000000005</v>
      </c>
      <c r="Z51" s="44">
        <f t="shared" si="29"/>
        <v>55.023220000000002</v>
      </c>
      <c r="AA51" s="44">
        <f t="shared" si="29"/>
        <v>43.368130000000001</v>
      </c>
      <c r="AB51" s="44">
        <f t="shared" si="29"/>
        <v>46.856349999999992</v>
      </c>
      <c r="AC51" s="44">
        <f t="shared" si="29"/>
        <v>59.403380000000006</v>
      </c>
      <c r="AD51" s="44">
        <f t="shared" si="29"/>
        <v>10.24919</v>
      </c>
      <c r="AE51" s="44">
        <f t="shared" si="29"/>
        <v>57.03078</v>
      </c>
      <c r="AF51" s="44">
        <f t="shared" si="29"/>
        <v>69.117770000000021</v>
      </c>
      <c r="AG51" s="44">
        <f t="shared" si="29"/>
        <v>81.175989999999999</v>
      </c>
      <c r="AH51" s="44">
        <f t="shared" si="29"/>
        <v>59.635529999999989</v>
      </c>
      <c r="AI51" s="44">
        <f t="shared" si="29"/>
        <v>79.662019999999998</v>
      </c>
      <c r="AJ51" s="44">
        <f t="shared" si="29"/>
        <v>79.73035999999999</v>
      </c>
      <c r="AK51" s="44">
        <f t="shared" si="29"/>
        <v>73.831860000000006</v>
      </c>
      <c r="AL51" s="44">
        <f t="shared" si="29"/>
        <v>49.97992</v>
      </c>
      <c r="AM51" s="44">
        <f t="shared" si="29"/>
        <v>65.502750000000006</v>
      </c>
      <c r="AN51" s="44">
        <f t="shared" si="29"/>
        <v>66.171909999999997</v>
      </c>
      <c r="AO51" s="44">
        <f t="shared" si="29"/>
        <v>65.295369999999991</v>
      </c>
      <c r="AP51" s="44">
        <f t="shared" si="29"/>
        <v>74.810199999999995</v>
      </c>
      <c r="AQ51" s="44">
        <f t="shared" si="29"/>
        <v>68.080699999999993</v>
      </c>
      <c r="AR51" s="44">
        <f t="shared" si="29"/>
        <v>82.46929999999999</v>
      </c>
      <c r="AS51" s="44">
        <f t="shared" si="29"/>
        <v>72.481250000000003</v>
      </c>
      <c r="AT51" s="44">
        <f t="shared" si="29"/>
        <v>74.479759999999999</v>
      </c>
      <c r="AU51" s="44">
        <f t="shared" si="29"/>
        <v>71.740709999999993</v>
      </c>
      <c r="AV51" s="44">
        <f t="shared" si="29"/>
        <v>70.130290000000002</v>
      </c>
      <c r="AW51" s="44">
        <f t="shared" si="29"/>
        <v>75.456509999999994</v>
      </c>
      <c r="AX51" s="44">
        <f t="shared" si="29"/>
        <v>59.617750000000001</v>
      </c>
      <c r="AY51" s="44">
        <f t="shared" si="29"/>
        <v>66.61372999999999</v>
      </c>
      <c r="AZ51" s="44">
        <f t="shared" si="29"/>
        <v>67.201510000000013</v>
      </c>
      <c r="BA51" s="44">
        <f t="shared" si="29"/>
        <v>66.024940000000001</v>
      </c>
      <c r="BB51" s="44">
        <f t="shared" si="29"/>
        <v>72.754800000000003</v>
      </c>
      <c r="BC51" s="44">
        <f t="shared" si="29"/>
        <v>83.27085000000001</v>
      </c>
      <c r="BD51" s="44">
        <f t="shared" si="29"/>
        <v>74.633510000000001</v>
      </c>
      <c r="BE51" s="44">
        <f t="shared" si="29"/>
        <v>83.809970000000007</v>
      </c>
      <c r="BF51" s="44">
        <f t="shared" si="29"/>
        <v>78.869690000000006</v>
      </c>
      <c r="BG51" s="44">
        <f t="shared" si="29"/>
        <v>83.805899999999994</v>
      </c>
      <c r="BH51" s="44">
        <f t="shared" si="29"/>
        <v>88.136560000000003</v>
      </c>
      <c r="BI51" s="44">
        <f t="shared" si="29"/>
        <v>85.307990000000004</v>
      </c>
      <c r="BJ51" s="44">
        <f t="shared" si="29"/>
        <v>62.019280000000009</v>
      </c>
      <c r="BK51" s="44">
        <f t="shared" si="29"/>
        <v>62.919470000000004</v>
      </c>
      <c r="BL51" s="44">
        <f t="shared" si="29"/>
        <v>66.043849999999992</v>
      </c>
      <c r="BM51" s="44">
        <f t="shared" si="29"/>
        <v>70.771249999999995</v>
      </c>
      <c r="BN51" s="44">
        <f t="shared" ref="BN51:DP53" si="30">+BN47/1000</f>
        <v>70.758579999999981</v>
      </c>
      <c r="BO51" s="44">
        <f t="shared" si="30"/>
        <v>77.933510000000012</v>
      </c>
      <c r="BP51" s="44">
        <f t="shared" si="30"/>
        <v>72.520920000000004</v>
      </c>
      <c r="BQ51" s="44">
        <f t="shared" si="30"/>
        <v>87.891849999999991</v>
      </c>
      <c r="BR51" s="44">
        <f t="shared" si="30"/>
        <v>68.422219999999982</v>
      </c>
      <c r="BS51" s="44">
        <f t="shared" si="30"/>
        <v>91.553889999999996</v>
      </c>
      <c r="BT51" s="44">
        <f t="shared" si="30"/>
        <v>89.570789999999988</v>
      </c>
      <c r="BU51" s="44">
        <f t="shared" si="30"/>
        <v>92.826310000000007</v>
      </c>
      <c r="BV51" s="44">
        <f t="shared" si="30"/>
        <v>58.489320000000006</v>
      </c>
      <c r="BW51" s="44">
        <f t="shared" si="30"/>
        <v>66.145039999999995</v>
      </c>
      <c r="BX51" s="44">
        <f t="shared" si="30"/>
        <v>81.401509999999973</v>
      </c>
      <c r="BY51" s="44">
        <f t="shared" si="30"/>
        <v>70.719329999999985</v>
      </c>
      <c r="BZ51" s="44">
        <f t="shared" si="30"/>
        <v>82.245369999999994</v>
      </c>
      <c r="CA51" s="44">
        <f t="shared" si="30"/>
        <v>80.133780000000002</v>
      </c>
      <c r="CB51" s="44">
        <f t="shared" si="30"/>
        <v>78.997890000000012</v>
      </c>
      <c r="CC51" s="44">
        <f t="shared" si="30"/>
        <v>92.611580000000004</v>
      </c>
      <c r="CD51" s="44">
        <f t="shared" si="30"/>
        <v>86.007930000000002</v>
      </c>
      <c r="CE51" s="44">
        <f t="shared" si="30"/>
        <v>98.549199999999999</v>
      </c>
      <c r="CF51" s="44">
        <f t="shared" si="30"/>
        <v>90.013839999999988</v>
      </c>
      <c r="CG51" s="44">
        <f t="shared" si="30"/>
        <v>73.579899999999995</v>
      </c>
      <c r="CH51" s="44">
        <f t="shared" si="30"/>
        <v>71.003559999999993</v>
      </c>
      <c r="CI51" s="44">
        <f t="shared" si="30"/>
        <v>54.568960000000011</v>
      </c>
      <c r="CJ51" s="44">
        <f t="shared" si="30"/>
        <v>67.346040000000002</v>
      </c>
      <c r="CK51" s="44">
        <f t="shared" si="30"/>
        <v>68.862110000000001</v>
      </c>
      <c r="CL51" s="44">
        <f t="shared" si="30"/>
        <v>72.367550000000008</v>
      </c>
      <c r="CM51" s="44">
        <f t="shared" si="30"/>
        <v>78.001239999999996</v>
      </c>
      <c r="CN51" s="44">
        <f t="shared" si="30"/>
        <v>75.80037999999999</v>
      </c>
      <c r="CO51" s="44">
        <f t="shared" si="30"/>
        <v>85.699189999999987</v>
      </c>
      <c r="CP51" s="44">
        <f t="shared" si="30"/>
        <v>75.159450000000007</v>
      </c>
      <c r="CQ51" s="44">
        <f t="shared" si="30"/>
        <v>98.596100000000007</v>
      </c>
      <c r="CR51" s="44">
        <f t="shared" si="30"/>
        <v>88.222169999999991</v>
      </c>
      <c r="CS51" s="85">
        <f t="shared" si="30"/>
        <v>86.038819999999987</v>
      </c>
      <c r="CT51" s="96">
        <f t="shared" si="30"/>
        <v>62.991980000000005</v>
      </c>
      <c r="CU51" s="44">
        <f t="shared" si="30"/>
        <v>83.650670000000005</v>
      </c>
      <c r="CV51" s="44">
        <f t="shared" si="30"/>
        <v>73.526469999999989</v>
      </c>
      <c r="CW51" s="44">
        <f t="shared" si="30"/>
        <v>99.302630000000008</v>
      </c>
      <c r="CX51" s="44">
        <f t="shared" si="30"/>
        <v>86.981010000000012</v>
      </c>
      <c r="CY51" s="44">
        <f t="shared" si="30"/>
        <v>94.059470000000005</v>
      </c>
      <c r="CZ51" s="44">
        <f t="shared" si="30"/>
        <v>108.92103999999999</v>
      </c>
      <c r="DA51" s="44">
        <f t="shared" si="30"/>
        <v>98.929649999999995</v>
      </c>
      <c r="DB51" s="44">
        <f t="shared" si="30"/>
        <v>105.92622999999999</v>
      </c>
      <c r="DC51" s="44">
        <f t="shared" si="30"/>
        <v>115.84204000000001</v>
      </c>
      <c r="DD51" s="44">
        <f t="shared" si="30"/>
        <v>104.62014000000001</v>
      </c>
      <c r="DE51" s="116">
        <f t="shared" si="30"/>
        <v>98.594520000000017</v>
      </c>
      <c r="DF51" s="112">
        <f t="shared" si="30"/>
        <v>76.943839999999994</v>
      </c>
      <c r="DG51" s="44">
        <f t="shared" si="30"/>
        <v>128.99382</v>
      </c>
      <c r="DH51" s="44">
        <f t="shared" si="30"/>
        <v>80.921809999999994</v>
      </c>
      <c r="DI51" s="44">
        <f t="shared" si="30"/>
        <v>80.978999999999999</v>
      </c>
      <c r="DJ51" s="44">
        <f t="shared" si="30"/>
        <v>74.999719999999982</v>
      </c>
      <c r="DK51" s="44">
        <f t="shared" si="30"/>
        <v>84.087460000000007</v>
      </c>
      <c r="DL51" s="44">
        <f t="shared" si="30"/>
        <v>75.735669999999999</v>
      </c>
      <c r="DM51" s="44">
        <f t="shared" si="30"/>
        <v>83.836660000000009</v>
      </c>
      <c r="DN51" s="44">
        <f t="shared" si="30"/>
        <v>99.107020000000006</v>
      </c>
      <c r="DO51" s="44">
        <f t="shared" si="30"/>
        <v>102.43042000000001</v>
      </c>
      <c r="DP51" s="44">
        <f t="shared" si="30"/>
        <v>79.952820000000003</v>
      </c>
      <c r="DQ51" s="44">
        <f>+DQ47/1000</f>
        <v>81.005899999999997</v>
      </c>
      <c r="DR51" s="85">
        <f>+DR47/1000</f>
        <v>84.076000000000008</v>
      </c>
      <c r="DS51" s="44">
        <f t="shared" ref="DS51:EQ53" si="31">+DS47/1000</f>
        <v>83.84</v>
      </c>
      <c r="DT51" s="96">
        <f t="shared" si="31"/>
        <v>99.391999999999996</v>
      </c>
      <c r="DU51" s="96">
        <f t="shared" si="31"/>
        <v>92.910999999999987</v>
      </c>
      <c r="DV51" s="96">
        <f t="shared" si="31"/>
        <v>100.87100000000001</v>
      </c>
      <c r="DW51" s="96">
        <f t="shared" si="31"/>
        <v>87.39</v>
      </c>
      <c r="DX51" s="96">
        <f t="shared" si="31"/>
        <v>95.23099999999998</v>
      </c>
      <c r="DY51" s="96">
        <f t="shared" si="31"/>
        <v>106.054</v>
      </c>
      <c r="DZ51" s="96">
        <f t="shared" si="31"/>
        <v>99.954999999999998</v>
      </c>
      <c r="EA51" s="96">
        <f t="shared" si="31"/>
        <v>110.44499999999999</v>
      </c>
      <c r="EB51" s="60">
        <f t="shared" si="31"/>
        <v>116.87599999999999</v>
      </c>
      <c r="EC51" s="112">
        <f t="shared" si="31"/>
        <v>135.15700000000001</v>
      </c>
      <c r="ED51" s="246">
        <f t="shared" si="31"/>
        <v>1377.5479999999998</v>
      </c>
      <c r="EE51" s="246">
        <f t="shared" si="31"/>
        <v>1460.232</v>
      </c>
      <c r="EF51" s="246">
        <f t="shared" si="31"/>
        <v>1535.5080000000003</v>
      </c>
      <c r="EG51" s="177">
        <f t="shared" si="31"/>
        <v>90.785000000000011</v>
      </c>
      <c r="EH51" s="44">
        <f t="shared" si="31"/>
        <v>99.459000000000003</v>
      </c>
      <c r="EI51" s="112">
        <f t="shared" si="31"/>
        <v>107.089</v>
      </c>
      <c r="EJ51" s="44">
        <f t="shared" si="31"/>
        <v>104.715</v>
      </c>
      <c r="EK51" s="116">
        <f t="shared" si="31"/>
        <v>113.03700000000001</v>
      </c>
      <c r="EL51" s="116">
        <f t="shared" si="31"/>
        <v>95.748999999999995</v>
      </c>
      <c r="EM51" s="116">
        <f t="shared" si="31"/>
        <v>100.535</v>
      </c>
      <c r="EN51" s="116">
        <f t="shared" si="31"/>
        <v>128.11799999999999</v>
      </c>
      <c r="EO51" s="116">
        <f t="shared" si="31"/>
        <v>139.041</v>
      </c>
      <c r="EP51" s="116">
        <f t="shared" si="31"/>
        <v>131.89699999999999</v>
      </c>
      <c r="EQ51" s="116">
        <f t="shared" si="31"/>
        <v>140.84900000000002</v>
      </c>
      <c r="ER51" s="116">
        <f>+ER47/1000</f>
        <v>126.27399999999999</v>
      </c>
      <c r="ES51" s="177">
        <f t="shared" ref="ES51:FK53" si="32">+ES47/1000</f>
        <v>111.224</v>
      </c>
      <c r="ET51" s="85">
        <f t="shared" si="32"/>
        <v>102.315</v>
      </c>
      <c r="EU51" s="85">
        <f t="shared" si="32"/>
        <v>97.058000000000007</v>
      </c>
      <c r="EV51" s="44">
        <f t="shared" si="32"/>
        <v>94.959000000000017</v>
      </c>
      <c r="EW51" s="112">
        <f t="shared" si="32"/>
        <v>120.339</v>
      </c>
      <c r="EX51" s="44">
        <f t="shared" si="32"/>
        <v>120.98299999999999</v>
      </c>
      <c r="EY51" s="60">
        <f t="shared" si="32"/>
        <v>137.59400000000002</v>
      </c>
      <c r="EZ51" s="112">
        <f t="shared" si="32"/>
        <v>143.83499999999998</v>
      </c>
      <c r="FA51" s="44">
        <f t="shared" si="32"/>
        <v>126.47199999999999</v>
      </c>
      <c r="FB51" s="44">
        <f t="shared" si="32"/>
        <v>146.86699999999999</v>
      </c>
      <c r="FC51" s="60">
        <f t="shared" si="32"/>
        <v>129.64699999999999</v>
      </c>
      <c r="FD51" s="208">
        <f t="shared" si="32"/>
        <v>128.93899999999999</v>
      </c>
      <c r="FE51" s="177">
        <f t="shared" si="32"/>
        <v>104.345</v>
      </c>
      <c r="FF51" s="44">
        <f t="shared" si="32"/>
        <v>110.71500000000002</v>
      </c>
      <c r="FG51" s="44">
        <f t="shared" si="32"/>
        <v>106.95500000000001</v>
      </c>
      <c r="FH51" s="44">
        <f t="shared" si="32"/>
        <v>130.99300000000002</v>
      </c>
      <c r="FI51" s="44">
        <f t="shared" si="32"/>
        <v>120.37199999999999</v>
      </c>
      <c r="FJ51" s="44">
        <f t="shared" si="32"/>
        <v>128.511</v>
      </c>
      <c r="FK51" s="44">
        <f t="shared" si="32"/>
        <v>134.64699999999999</v>
      </c>
      <c r="FL51" s="44">
        <f>+FL47/1000</f>
        <v>147.61199999999999</v>
      </c>
      <c r="FM51" s="44">
        <f>+FM47/1000</f>
        <v>127.054</v>
      </c>
      <c r="FN51" s="44">
        <f t="shared" ref="FN51:FP53" si="33">+FN47/1000</f>
        <v>159.61499999999998</v>
      </c>
      <c r="FO51" s="44">
        <f t="shared" si="33"/>
        <v>115.72999999999999</v>
      </c>
      <c r="FP51" s="44">
        <f t="shared" si="33"/>
        <v>148.95899999999997</v>
      </c>
    </row>
    <row r="52" spans="1:172" ht="13" x14ac:dyDescent="0.3">
      <c r="A52" s="72" t="s">
        <v>42</v>
      </c>
      <c r="B52" s="61">
        <f t="shared" si="29"/>
        <v>56.83634</v>
      </c>
      <c r="C52" s="15">
        <f t="shared" si="29"/>
        <v>56.645840000000007</v>
      </c>
      <c r="D52" s="15">
        <f t="shared" si="29"/>
        <v>59.717440000000003</v>
      </c>
      <c r="E52" s="15">
        <f t="shared" si="29"/>
        <v>54.488170000000004</v>
      </c>
      <c r="F52" s="15">
        <f t="shared" si="29"/>
        <v>61.543730000000004</v>
      </c>
      <c r="G52" s="15">
        <f t="shared" si="29"/>
        <v>38.477559999999997</v>
      </c>
      <c r="H52" s="15">
        <f t="shared" si="29"/>
        <v>35.104489999999998</v>
      </c>
      <c r="I52" s="15">
        <f t="shared" si="29"/>
        <v>46.546299999999995</v>
      </c>
      <c r="J52" s="15">
        <f t="shared" si="29"/>
        <v>36.177090000000007</v>
      </c>
      <c r="K52" s="15">
        <f t="shared" si="29"/>
        <v>39.661089999999994</v>
      </c>
      <c r="L52" s="15">
        <f t="shared" si="29"/>
        <v>50.820610000000002</v>
      </c>
      <c r="M52" s="15">
        <f t="shared" si="29"/>
        <v>43.578560000000003</v>
      </c>
      <c r="N52" s="15">
        <f t="shared" si="29"/>
        <v>41.125119999999995</v>
      </c>
      <c r="O52" s="15">
        <f t="shared" si="29"/>
        <v>38.136330000000001</v>
      </c>
      <c r="P52" s="15">
        <f t="shared" si="29"/>
        <v>70.871949999999998</v>
      </c>
      <c r="Q52" s="15">
        <f t="shared" si="29"/>
        <v>44.388549999999995</v>
      </c>
      <c r="R52" s="15">
        <f t="shared" si="29"/>
        <v>59.458649999999999</v>
      </c>
      <c r="S52" s="15">
        <f t="shared" si="29"/>
        <v>49.303209999999993</v>
      </c>
      <c r="T52" s="15">
        <f t="shared" si="29"/>
        <v>51.930140000000002</v>
      </c>
      <c r="U52" s="15">
        <f t="shared" si="29"/>
        <v>75.22132999999998</v>
      </c>
      <c r="V52" s="15">
        <f t="shared" si="29"/>
        <v>50.058509999999984</v>
      </c>
      <c r="W52" s="15">
        <f t="shared" si="29"/>
        <v>55.244700000000002</v>
      </c>
      <c r="X52" s="15">
        <f t="shared" si="29"/>
        <v>54.546799999999998</v>
      </c>
      <c r="Y52" s="15">
        <f t="shared" si="29"/>
        <v>62.541530000000002</v>
      </c>
      <c r="Z52" s="15">
        <f t="shared" si="29"/>
        <v>45.353619999999999</v>
      </c>
      <c r="AA52" s="15">
        <f t="shared" si="29"/>
        <v>48.255129999999987</v>
      </c>
      <c r="AB52" s="15">
        <f t="shared" si="29"/>
        <v>51.283350000000006</v>
      </c>
      <c r="AC52" s="15">
        <f t="shared" si="29"/>
        <v>65.559579999999997</v>
      </c>
      <c r="AD52" s="15">
        <f t="shared" si="29"/>
        <v>11.007190000000001</v>
      </c>
      <c r="AE52" s="15">
        <f t="shared" si="29"/>
        <v>54.325580000000009</v>
      </c>
      <c r="AF52" s="15">
        <f t="shared" si="29"/>
        <v>64.528170000000003</v>
      </c>
      <c r="AG52" s="15">
        <f t="shared" si="29"/>
        <v>59.110390000000002</v>
      </c>
      <c r="AH52" s="15">
        <f t="shared" si="29"/>
        <v>61.156730000000003</v>
      </c>
      <c r="AI52" s="15">
        <f t="shared" si="29"/>
        <v>72.152619999999999</v>
      </c>
      <c r="AJ52" s="15">
        <f t="shared" si="29"/>
        <v>61.448159999999994</v>
      </c>
      <c r="AK52" s="15">
        <f t="shared" si="29"/>
        <v>69.227460000000008</v>
      </c>
      <c r="AL52" s="15">
        <f t="shared" si="29"/>
        <v>51.129320000000007</v>
      </c>
      <c r="AM52" s="15">
        <f t="shared" si="29"/>
        <v>56.361550000000001</v>
      </c>
      <c r="AN52" s="15">
        <f t="shared" si="29"/>
        <v>54.475709999999999</v>
      </c>
      <c r="AO52" s="15">
        <f t="shared" si="29"/>
        <v>122.58497</v>
      </c>
      <c r="AP52" s="15">
        <f t="shared" si="29"/>
        <v>63.423399999999994</v>
      </c>
      <c r="AQ52" s="15">
        <f t="shared" si="29"/>
        <v>109.5587</v>
      </c>
      <c r="AR52" s="15">
        <f t="shared" si="29"/>
        <v>61.047700000000006</v>
      </c>
      <c r="AS52" s="15">
        <f t="shared" si="29"/>
        <v>55.221249999999998</v>
      </c>
      <c r="AT52" s="15">
        <f t="shared" si="29"/>
        <v>55.361960000000003</v>
      </c>
      <c r="AU52" s="15">
        <f t="shared" si="29"/>
        <v>57.594709999999999</v>
      </c>
      <c r="AV52" s="15">
        <f t="shared" si="29"/>
        <v>56.969090000000001</v>
      </c>
      <c r="AW52" s="15">
        <f t="shared" si="29"/>
        <v>74.888310000000018</v>
      </c>
      <c r="AX52" s="15">
        <f t="shared" si="29"/>
        <v>52.505549999999992</v>
      </c>
      <c r="AY52" s="15">
        <f t="shared" si="29"/>
        <v>74.622330000000005</v>
      </c>
      <c r="AZ52" s="15">
        <f t="shared" si="29"/>
        <v>62.552910000000004</v>
      </c>
      <c r="BA52" s="15">
        <f t="shared" si="29"/>
        <v>60.007139999999993</v>
      </c>
      <c r="BB52" s="15">
        <f t="shared" si="29"/>
        <v>65.502600000000001</v>
      </c>
      <c r="BC52" s="15">
        <f t="shared" si="29"/>
        <v>76.230850000000004</v>
      </c>
      <c r="BD52" s="15">
        <f t="shared" si="29"/>
        <v>60.232510000000012</v>
      </c>
      <c r="BE52" s="15">
        <f t="shared" si="29"/>
        <v>66.424970000000002</v>
      </c>
      <c r="BF52" s="15">
        <f t="shared" si="29"/>
        <v>72.538290000000003</v>
      </c>
      <c r="BG52" s="15">
        <f t="shared" si="29"/>
        <v>77.646100000000004</v>
      </c>
      <c r="BH52" s="15">
        <f t="shared" si="29"/>
        <v>75.40176000000001</v>
      </c>
      <c r="BI52" s="15">
        <f t="shared" si="29"/>
        <v>90.348389999999981</v>
      </c>
      <c r="BJ52" s="15">
        <f t="shared" si="29"/>
        <v>61.141879999999993</v>
      </c>
      <c r="BK52" s="15">
        <f t="shared" si="29"/>
        <v>58.227669999999996</v>
      </c>
      <c r="BL52" s="15">
        <f t="shared" si="29"/>
        <v>61.277450000000002</v>
      </c>
      <c r="BM52" s="15">
        <f t="shared" si="29"/>
        <v>64.046250000000001</v>
      </c>
      <c r="BN52" s="15">
        <f t="shared" si="30"/>
        <v>73.360779999999991</v>
      </c>
      <c r="BO52" s="15">
        <f t="shared" si="30"/>
        <v>88.495709999999988</v>
      </c>
      <c r="BP52" s="15">
        <f t="shared" si="30"/>
        <v>71.546520000000001</v>
      </c>
      <c r="BQ52" s="15">
        <f t="shared" si="30"/>
        <v>74.438050000000004</v>
      </c>
      <c r="BR52" s="15">
        <f t="shared" si="30"/>
        <v>67.126020000000011</v>
      </c>
      <c r="BS52" s="15">
        <f t="shared" si="30"/>
        <v>79.341890000000021</v>
      </c>
      <c r="BT52" s="15">
        <f t="shared" si="30"/>
        <v>89.698189999999997</v>
      </c>
      <c r="BU52" s="15">
        <f t="shared" si="30"/>
        <v>77.268110000000007</v>
      </c>
      <c r="BV52" s="15">
        <f t="shared" si="30"/>
        <v>62.384120000000003</v>
      </c>
      <c r="BW52" s="15">
        <f t="shared" si="30"/>
        <v>65.722640000000013</v>
      </c>
      <c r="BX52" s="15">
        <f t="shared" si="30"/>
        <v>82.370509999999982</v>
      </c>
      <c r="BY52" s="15">
        <f t="shared" si="30"/>
        <v>92.550529999999995</v>
      </c>
      <c r="BZ52" s="15">
        <f t="shared" si="30"/>
        <v>95.479569999999995</v>
      </c>
      <c r="CA52" s="15">
        <f t="shared" si="30"/>
        <v>71.891380000000012</v>
      </c>
      <c r="CB52" s="15">
        <f t="shared" si="30"/>
        <v>92.457490000000007</v>
      </c>
      <c r="CC52" s="15">
        <f t="shared" si="30"/>
        <v>81.194580000000002</v>
      </c>
      <c r="CD52" s="15">
        <f t="shared" si="30"/>
        <v>75.600730000000013</v>
      </c>
      <c r="CE52" s="15">
        <f t="shared" si="30"/>
        <v>82.407000000000011</v>
      </c>
      <c r="CF52" s="15">
        <f t="shared" si="30"/>
        <v>101.21424</v>
      </c>
      <c r="CG52" s="15">
        <f t="shared" si="30"/>
        <v>66.233700000000013</v>
      </c>
      <c r="CH52" s="44">
        <f t="shared" si="30"/>
        <v>82.217160000000021</v>
      </c>
      <c r="CI52" s="15">
        <f t="shared" si="30"/>
        <v>56.960360000000009</v>
      </c>
      <c r="CJ52" s="15">
        <f t="shared" si="30"/>
        <v>64.613439999999997</v>
      </c>
      <c r="CK52" s="15">
        <f t="shared" si="30"/>
        <v>60.22531</v>
      </c>
      <c r="CL52" s="15">
        <f t="shared" si="30"/>
        <v>70.018349999999998</v>
      </c>
      <c r="CM52" s="15">
        <f t="shared" si="30"/>
        <v>70.978040000000007</v>
      </c>
      <c r="CN52" s="15">
        <f t="shared" si="30"/>
        <v>68.033979999999985</v>
      </c>
      <c r="CO52" s="15">
        <f t="shared" si="30"/>
        <v>69.694589999999991</v>
      </c>
      <c r="CP52" s="15">
        <f t="shared" si="30"/>
        <v>67.271249999999995</v>
      </c>
      <c r="CQ52" s="15">
        <f t="shared" si="30"/>
        <v>85.051900000000003</v>
      </c>
      <c r="CR52" s="15">
        <f t="shared" si="30"/>
        <v>67.852770000000007</v>
      </c>
      <c r="CS52" s="85">
        <f t="shared" si="30"/>
        <v>77.327219999999997</v>
      </c>
      <c r="CT52" s="97">
        <f t="shared" si="30"/>
        <v>56.805579999999999</v>
      </c>
      <c r="CU52" s="15">
        <f t="shared" si="30"/>
        <v>73.289270000000002</v>
      </c>
      <c r="CV52" s="15">
        <f t="shared" si="30"/>
        <v>61.972869999999993</v>
      </c>
      <c r="CW52" s="15">
        <f t="shared" si="30"/>
        <v>92.675029999999992</v>
      </c>
      <c r="CX52" s="15">
        <f t="shared" si="30"/>
        <v>79.194209999999998</v>
      </c>
      <c r="CY52" s="15">
        <f t="shared" si="30"/>
        <v>78.292670000000015</v>
      </c>
      <c r="CZ52" s="15">
        <f t="shared" si="30"/>
        <v>124.46863999999999</v>
      </c>
      <c r="DA52" s="15">
        <f t="shared" si="30"/>
        <v>78.285850000000011</v>
      </c>
      <c r="DB52" s="15">
        <f t="shared" si="30"/>
        <v>103.62322999999998</v>
      </c>
      <c r="DC52" s="15">
        <f t="shared" si="30"/>
        <v>96.95183999999999</v>
      </c>
      <c r="DD52" s="15">
        <f t="shared" si="30"/>
        <v>98.601939999999999</v>
      </c>
      <c r="DE52" s="117">
        <f t="shared" si="30"/>
        <v>103.61452000000001</v>
      </c>
      <c r="DF52" s="113">
        <f t="shared" si="30"/>
        <v>69.691239999999993</v>
      </c>
      <c r="DG52" s="15">
        <f t="shared" si="30"/>
        <v>57.799019999999999</v>
      </c>
      <c r="DH52" s="15">
        <f t="shared" si="30"/>
        <v>76.855609999999999</v>
      </c>
      <c r="DI52" s="15">
        <f t="shared" si="30"/>
        <v>74.184399999999997</v>
      </c>
      <c r="DJ52" s="15">
        <f t="shared" si="30"/>
        <v>70.21932000000001</v>
      </c>
      <c r="DK52" s="15">
        <f t="shared" si="30"/>
        <v>91.09226000000001</v>
      </c>
      <c r="DL52" s="15">
        <f t="shared" si="30"/>
        <v>71.438470000000009</v>
      </c>
      <c r="DM52" s="15">
        <f t="shared" si="30"/>
        <v>70.778859999999995</v>
      </c>
      <c r="DN52" s="15">
        <f t="shared" si="30"/>
        <v>64.834820000000008</v>
      </c>
      <c r="DO52" s="15">
        <f t="shared" si="30"/>
        <v>81.69601999999999</v>
      </c>
      <c r="DP52" s="15">
        <f t="shared" si="30"/>
        <v>69.558620000000005</v>
      </c>
      <c r="DQ52" s="15">
        <f t="shared" ref="DQ52:DR53" si="34">+DQ48/1000</f>
        <v>76.874300000000005</v>
      </c>
      <c r="DR52" s="133">
        <f t="shared" si="34"/>
        <v>75.856000000000009</v>
      </c>
      <c r="DS52" s="15">
        <f t="shared" si="31"/>
        <v>69.02</v>
      </c>
      <c r="DT52" s="97">
        <f t="shared" si="31"/>
        <v>82.272000000000006</v>
      </c>
      <c r="DU52" s="97">
        <f t="shared" si="31"/>
        <v>71.750999999999991</v>
      </c>
      <c r="DV52" s="97">
        <f t="shared" si="31"/>
        <v>82.790999999999997</v>
      </c>
      <c r="DW52" s="97">
        <f t="shared" si="31"/>
        <v>67.17</v>
      </c>
      <c r="DX52" s="97">
        <f t="shared" si="31"/>
        <v>76.430999999999997</v>
      </c>
      <c r="DY52" s="97">
        <f t="shared" si="31"/>
        <v>79.533999999999992</v>
      </c>
      <c r="DZ52" s="97">
        <f t="shared" si="31"/>
        <v>79.635000000000019</v>
      </c>
      <c r="EA52" s="97">
        <f t="shared" si="31"/>
        <v>94.765000000000015</v>
      </c>
      <c r="EB52" s="61">
        <f t="shared" si="31"/>
        <v>76.676000000000002</v>
      </c>
      <c r="EC52" s="113">
        <f t="shared" si="31"/>
        <v>93.296999999999983</v>
      </c>
      <c r="ED52" s="247">
        <f t="shared" si="31"/>
        <v>1152.2679999999998</v>
      </c>
      <c r="EE52" s="247">
        <f t="shared" si="31"/>
        <v>1119.0920000000001</v>
      </c>
      <c r="EF52" s="247">
        <f t="shared" si="31"/>
        <v>2192.1680000000001</v>
      </c>
      <c r="EG52" s="178">
        <f t="shared" si="31"/>
        <v>83.004999999999995</v>
      </c>
      <c r="EH52" s="15">
        <f t="shared" si="31"/>
        <v>83.399000000000001</v>
      </c>
      <c r="EI52" s="113">
        <f t="shared" si="31"/>
        <v>76.768999999999991</v>
      </c>
      <c r="EJ52" s="15">
        <f t="shared" si="31"/>
        <v>78.875000000000014</v>
      </c>
      <c r="EK52" s="117">
        <f t="shared" si="31"/>
        <v>91.456999999999994</v>
      </c>
      <c r="EL52" s="117">
        <f t="shared" si="31"/>
        <v>90.569000000000003</v>
      </c>
      <c r="EM52" s="117">
        <f t="shared" si="31"/>
        <v>84.855000000000018</v>
      </c>
      <c r="EN52" s="117">
        <f t="shared" si="31"/>
        <v>100.53800000000001</v>
      </c>
      <c r="EO52" s="117">
        <f t="shared" si="31"/>
        <v>105.38100000000001</v>
      </c>
      <c r="EP52" s="117">
        <f t="shared" si="31"/>
        <v>93.656999999999996</v>
      </c>
      <c r="EQ52" s="117">
        <f t="shared" si="31"/>
        <v>92.409000000000006</v>
      </c>
      <c r="ER52" s="117">
        <f t="shared" ref="ER52:ER53" si="35">+ER48/1000</f>
        <v>171.35400000000001</v>
      </c>
      <c r="ES52" s="178">
        <f t="shared" si="32"/>
        <v>82.563999999999993</v>
      </c>
      <c r="ET52" s="133">
        <f t="shared" si="32"/>
        <v>81.275000000000006</v>
      </c>
      <c r="EU52" s="133">
        <f t="shared" si="32"/>
        <v>79.597999999999999</v>
      </c>
      <c r="EV52" s="15">
        <f t="shared" si="32"/>
        <v>87.59899999999999</v>
      </c>
      <c r="EW52" s="113">
        <f t="shared" si="32"/>
        <v>95.938999999999993</v>
      </c>
      <c r="EX52" s="15">
        <f t="shared" si="32"/>
        <v>106.54300000000001</v>
      </c>
      <c r="EY52" s="61">
        <f t="shared" si="32"/>
        <v>99.654000000000011</v>
      </c>
      <c r="EZ52" s="113">
        <f t="shared" si="32"/>
        <v>99.555000000000007</v>
      </c>
      <c r="FA52" s="15">
        <f t="shared" si="32"/>
        <v>89.152000000000015</v>
      </c>
      <c r="FB52" s="15">
        <f t="shared" si="32"/>
        <v>96.246999999999986</v>
      </c>
      <c r="FC52" s="61">
        <f t="shared" si="32"/>
        <v>86.847000000000008</v>
      </c>
      <c r="FD52" s="209">
        <f t="shared" si="32"/>
        <v>114.119</v>
      </c>
      <c r="FE52" s="178">
        <f t="shared" si="32"/>
        <v>100.34500000000001</v>
      </c>
      <c r="FF52" s="15">
        <f t="shared" si="32"/>
        <v>82.375000000000014</v>
      </c>
      <c r="FG52" s="15">
        <f t="shared" si="32"/>
        <v>331.13499999999999</v>
      </c>
      <c r="FH52" s="15">
        <f t="shared" si="32"/>
        <v>110.79299999999999</v>
      </c>
      <c r="FI52" s="15">
        <f t="shared" si="32"/>
        <v>385.37200000000001</v>
      </c>
      <c r="FJ52" s="15">
        <f t="shared" si="32"/>
        <v>118.31100000000002</v>
      </c>
      <c r="FK52" s="15">
        <f t="shared" si="32"/>
        <v>151.00700000000003</v>
      </c>
      <c r="FL52" s="15">
        <f t="shared" ref="FL52:FN53" si="36">+FL48/1000</f>
        <v>143.09199999999998</v>
      </c>
      <c r="FM52" s="15">
        <f t="shared" si="36"/>
        <v>118.934</v>
      </c>
      <c r="FN52" s="15">
        <f t="shared" si="33"/>
        <v>143.13499999999999</v>
      </c>
      <c r="FO52" s="15">
        <f t="shared" si="33"/>
        <v>383.49000000000007</v>
      </c>
      <c r="FP52" s="15">
        <f t="shared" si="33"/>
        <v>124.17900000000002</v>
      </c>
    </row>
    <row r="53" spans="1:172" ht="13" x14ac:dyDescent="0.3">
      <c r="A53" s="73" t="s">
        <v>43</v>
      </c>
      <c r="B53" s="62">
        <f t="shared" si="29"/>
        <v>55.745139999999999</v>
      </c>
      <c r="C53" s="16">
        <f t="shared" si="29"/>
        <v>28.081139999999998</v>
      </c>
      <c r="D53" s="16">
        <f t="shared" si="29"/>
        <v>64.332940000000008</v>
      </c>
      <c r="E53" s="16">
        <f t="shared" si="29"/>
        <v>35.950069999999997</v>
      </c>
      <c r="F53" s="16">
        <f t="shared" si="29"/>
        <v>48.83173</v>
      </c>
      <c r="G53" s="16">
        <f t="shared" si="29"/>
        <v>40.165559999999999</v>
      </c>
      <c r="H53" s="16">
        <f t="shared" si="29"/>
        <v>27.818990000000003</v>
      </c>
      <c r="I53" s="16">
        <f t="shared" si="29"/>
        <v>39.391599999999997</v>
      </c>
      <c r="J53" s="16">
        <f t="shared" si="29"/>
        <v>38.640089999999994</v>
      </c>
      <c r="K53" s="16">
        <f t="shared" si="29"/>
        <v>75.00609</v>
      </c>
      <c r="L53" s="16">
        <f t="shared" si="29"/>
        <v>56.686109999999999</v>
      </c>
      <c r="M53" s="16">
        <f t="shared" si="29"/>
        <v>61.964160000000007</v>
      </c>
      <c r="N53" s="16">
        <f t="shared" si="29"/>
        <v>36.780320000000003</v>
      </c>
      <c r="O53" s="16">
        <f t="shared" si="29"/>
        <v>37.214730000000003</v>
      </c>
      <c r="P53" s="16">
        <f t="shared" si="29"/>
        <v>46.270050000000005</v>
      </c>
      <c r="Q53" s="16">
        <f t="shared" si="29"/>
        <v>44.003449999999994</v>
      </c>
      <c r="R53" s="16">
        <f t="shared" si="29"/>
        <v>77.655149999999992</v>
      </c>
      <c r="S53" s="16">
        <f t="shared" si="29"/>
        <v>46.734209999999997</v>
      </c>
      <c r="T53" s="16">
        <f t="shared" si="29"/>
        <v>42.320039999999999</v>
      </c>
      <c r="U53" s="16">
        <f t="shared" si="29"/>
        <v>59.037430000000001</v>
      </c>
      <c r="V53" s="16">
        <f t="shared" si="29"/>
        <v>54.703710000000001</v>
      </c>
      <c r="W53" s="16">
        <f t="shared" si="29"/>
        <v>85.462800000000001</v>
      </c>
      <c r="X53" s="16">
        <f t="shared" si="29"/>
        <v>69.461300000000008</v>
      </c>
      <c r="Y53" s="16">
        <f t="shared" si="29"/>
        <v>25.47213</v>
      </c>
      <c r="Z53" s="16">
        <f t="shared" si="29"/>
        <v>37.279420000000002</v>
      </c>
      <c r="AA53" s="16">
        <f t="shared" si="29"/>
        <v>28.347630000000002</v>
      </c>
      <c r="AB53" s="16">
        <f t="shared" si="29"/>
        <v>45.506349999999998</v>
      </c>
      <c r="AC53" s="16">
        <f t="shared" si="29"/>
        <v>58.406480000000002</v>
      </c>
      <c r="AD53" s="16">
        <f t="shared" si="29"/>
        <v>20.455189999999998</v>
      </c>
      <c r="AE53" s="16">
        <f t="shared" si="29"/>
        <v>46.975180000000002</v>
      </c>
      <c r="AF53" s="16">
        <f t="shared" si="29"/>
        <v>95.952470000000005</v>
      </c>
      <c r="AG53" s="16">
        <f t="shared" si="29"/>
        <v>40.245190000000001</v>
      </c>
      <c r="AH53" s="16">
        <f t="shared" si="29"/>
        <v>52.988630000000001</v>
      </c>
      <c r="AI53" s="16">
        <f t="shared" si="29"/>
        <v>44.660820000000001</v>
      </c>
      <c r="AJ53" s="16">
        <f t="shared" si="29"/>
        <v>77.931759999999997</v>
      </c>
      <c r="AK53" s="16">
        <f t="shared" si="29"/>
        <v>42.693160000000006</v>
      </c>
      <c r="AL53" s="16">
        <f t="shared" si="29"/>
        <v>35.220120000000001</v>
      </c>
      <c r="AM53" s="16">
        <f t="shared" si="29"/>
        <v>47.312150000000003</v>
      </c>
      <c r="AN53" s="16">
        <f t="shared" si="29"/>
        <v>53.76681</v>
      </c>
      <c r="AO53" s="16">
        <f t="shared" si="29"/>
        <v>65.350669999999994</v>
      </c>
      <c r="AP53" s="16">
        <f t="shared" si="29"/>
        <v>56.030800000000006</v>
      </c>
      <c r="AQ53" s="16">
        <f t="shared" si="29"/>
        <v>54.046199999999999</v>
      </c>
      <c r="AR53" s="16">
        <f t="shared" si="29"/>
        <v>40.500999999999998</v>
      </c>
      <c r="AS53" s="16">
        <f t="shared" si="29"/>
        <v>56.745750000000001</v>
      </c>
      <c r="AT53" s="16">
        <f t="shared" si="29"/>
        <v>50.316360000000003</v>
      </c>
      <c r="AU53" s="16">
        <f t="shared" si="29"/>
        <v>58.68121</v>
      </c>
      <c r="AV53" s="16">
        <f t="shared" si="29"/>
        <v>66.327190000000002</v>
      </c>
      <c r="AW53" s="16">
        <f t="shared" si="29"/>
        <v>45.14141</v>
      </c>
      <c r="AX53" s="16">
        <f t="shared" si="29"/>
        <v>47.611650000000004</v>
      </c>
      <c r="AY53" s="16">
        <f t="shared" si="29"/>
        <v>53.50103</v>
      </c>
      <c r="AZ53" s="16">
        <f t="shared" si="29"/>
        <v>56.68271</v>
      </c>
      <c r="BA53" s="16">
        <f t="shared" si="29"/>
        <v>41.769040000000004</v>
      </c>
      <c r="BB53" s="16">
        <f t="shared" si="29"/>
        <v>47.467199999999998</v>
      </c>
      <c r="BC53" s="16">
        <f t="shared" si="29"/>
        <v>69.219850000000008</v>
      </c>
      <c r="BD53" s="16">
        <f t="shared" si="29"/>
        <v>67.980009999999993</v>
      </c>
      <c r="BE53" s="16">
        <f t="shared" si="29"/>
        <v>56.302970000000002</v>
      </c>
      <c r="BF53" s="16">
        <f t="shared" si="29"/>
        <v>84.195990000000009</v>
      </c>
      <c r="BG53" s="16">
        <f t="shared" si="29"/>
        <v>62.082500000000003</v>
      </c>
      <c r="BH53" s="16">
        <f t="shared" si="29"/>
        <v>90.485160000000008</v>
      </c>
      <c r="BI53" s="16">
        <f t="shared" si="29"/>
        <v>80.168189999999996</v>
      </c>
      <c r="BJ53" s="16">
        <f t="shared" si="29"/>
        <v>85.88158</v>
      </c>
      <c r="BK53" s="16">
        <f t="shared" si="29"/>
        <v>42.178570000000001</v>
      </c>
      <c r="BL53" s="16">
        <f t="shared" si="29"/>
        <v>49.716650000000001</v>
      </c>
      <c r="BM53" s="16">
        <f t="shared" si="29"/>
        <v>86.201250000000002</v>
      </c>
      <c r="BN53" s="16">
        <f t="shared" si="30"/>
        <v>74.310179999999988</v>
      </c>
      <c r="BO53" s="16">
        <f t="shared" si="30"/>
        <v>57.727110000000003</v>
      </c>
      <c r="BP53" s="16">
        <f t="shared" si="30"/>
        <v>97.984220000000008</v>
      </c>
      <c r="BQ53" s="16">
        <f t="shared" si="30"/>
        <v>84.475449999999995</v>
      </c>
      <c r="BR53" s="16">
        <f t="shared" si="30"/>
        <v>100.49861999999999</v>
      </c>
      <c r="BS53" s="16">
        <f t="shared" si="30"/>
        <v>98.170389999999998</v>
      </c>
      <c r="BT53" s="16">
        <f t="shared" si="30"/>
        <v>94.27449</v>
      </c>
      <c r="BU53" s="16">
        <f t="shared" si="30"/>
        <v>72.089210000000008</v>
      </c>
      <c r="BV53" s="16">
        <f t="shared" si="30"/>
        <v>51.669719999999998</v>
      </c>
      <c r="BW53" s="16">
        <f t="shared" si="30"/>
        <v>92.702339999999992</v>
      </c>
      <c r="BX53" s="16">
        <f t="shared" si="30"/>
        <v>121.80100999999999</v>
      </c>
      <c r="BY53" s="16">
        <f t="shared" si="30"/>
        <v>72.466429999999988</v>
      </c>
      <c r="BZ53" s="16">
        <f t="shared" si="30"/>
        <v>80.297970000000007</v>
      </c>
      <c r="CA53" s="16">
        <f t="shared" si="30"/>
        <v>104.45058</v>
      </c>
      <c r="CB53" s="16">
        <f t="shared" si="30"/>
        <v>136.80069</v>
      </c>
      <c r="CC53" s="16">
        <f t="shared" si="30"/>
        <v>128.76908</v>
      </c>
      <c r="CD53" s="16">
        <f t="shared" si="30"/>
        <v>113.68333</v>
      </c>
      <c r="CE53" s="16">
        <f t="shared" si="30"/>
        <v>117.50060000000001</v>
      </c>
      <c r="CF53" s="16">
        <f t="shared" si="30"/>
        <v>91.905539999999988</v>
      </c>
      <c r="CG53" s="16">
        <f t="shared" si="30"/>
        <v>83.793300000000002</v>
      </c>
      <c r="CH53" s="44">
        <f t="shared" si="30"/>
        <v>87.940860000000001</v>
      </c>
      <c r="CI53" s="16">
        <f t="shared" si="30"/>
        <v>72.057659999999998</v>
      </c>
      <c r="CJ53" s="16">
        <f t="shared" si="30"/>
        <v>98.295240000000007</v>
      </c>
      <c r="CK53" s="16">
        <f t="shared" si="30"/>
        <v>80.275710000000004</v>
      </c>
      <c r="CL53" s="16">
        <f t="shared" si="30"/>
        <v>68.03994999999999</v>
      </c>
      <c r="CM53" s="16">
        <f t="shared" si="30"/>
        <v>94.482140000000001</v>
      </c>
      <c r="CN53" s="16">
        <f t="shared" si="30"/>
        <v>113.51367999999999</v>
      </c>
      <c r="CO53" s="16">
        <f t="shared" si="30"/>
        <v>111.80989</v>
      </c>
      <c r="CP53" s="16">
        <f t="shared" si="30"/>
        <v>77.876850000000005</v>
      </c>
      <c r="CQ53" s="16">
        <f t="shared" si="30"/>
        <v>99.683000000000007</v>
      </c>
      <c r="CR53" s="16">
        <f t="shared" si="30"/>
        <v>120.36797</v>
      </c>
      <c r="CS53" s="85">
        <f t="shared" si="30"/>
        <v>103.71052</v>
      </c>
      <c r="CT53" s="98">
        <f t="shared" si="30"/>
        <v>86.377780000000001</v>
      </c>
      <c r="CU53" s="16">
        <f t="shared" si="30"/>
        <v>114.22996999999999</v>
      </c>
      <c r="CV53" s="16">
        <f t="shared" si="30"/>
        <v>98.457669999999993</v>
      </c>
      <c r="CW53" s="16">
        <f t="shared" si="30"/>
        <v>98.651830000000004</v>
      </c>
      <c r="CX53" s="16">
        <f t="shared" si="30"/>
        <v>135.31460999999999</v>
      </c>
      <c r="CY53" s="16">
        <f t="shared" si="30"/>
        <v>115.93407000000001</v>
      </c>
      <c r="CZ53" s="16">
        <f t="shared" si="30"/>
        <v>154.60633999999999</v>
      </c>
      <c r="DA53" s="16">
        <f t="shared" si="30"/>
        <v>158.76575</v>
      </c>
      <c r="DB53" s="16">
        <f t="shared" si="30"/>
        <v>115.67523</v>
      </c>
      <c r="DC53" s="16">
        <f t="shared" si="30"/>
        <v>128.93093999999999</v>
      </c>
      <c r="DD53" s="16">
        <f t="shared" si="30"/>
        <v>119.91604</v>
      </c>
      <c r="DE53" s="118">
        <f t="shared" si="30"/>
        <v>93.128520000000009</v>
      </c>
      <c r="DF53" s="114">
        <f t="shared" si="30"/>
        <v>83.66704</v>
      </c>
      <c r="DG53" s="16">
        <f t="shared" si="30"/>
        <v>71.349419999999995</v>
      </c>
      <c r="DH53" s="16">
        <f t="shared" si="30"/>
        <v>63.495710000000003</v>
      </c>
      <c r="DI53" s="16">
        <f t="shared" si="30"/>
        <v>61.245699999999999</v>
      </c>
      <c r="DJ53" s="16">
        <f t="shared" si="30"/>
        <v>42.713519999999995</v>
      </c>
      <c r="DK53" s="16">
        <f t="shared" si="30"/>
        <v>86.565359999999998</v>
      </c>
      <c r="DL53" s="16">
        <f t="shared" si="30"/>
        <v>83.103070000000002</v>
      </c>
      <c r="DM53" s="16">
        <f t="shared" si="30"/>
        <v>77.288259999999994</v>
      </c>
      <c r="DN53" s="16">
        <f t="shared" si="30"/>
        <v>96.815420000000003</v>
      </c>
      <c r="DO53" s="16">
        <f t="shared" si="30"/>
        <v>95.866219999999998</v>
      </c>
      <c r="DP53" s="16">
        <f t="shared" si="30"/>
        <v>65.684219999999996</v>
      </c>
      <c r="DQ53" s="16">
        <f t="shared" si="34"/>
        <v>55.998599999999996</v>
      </c>
      <c r="DR53" s="134">
        <f t="shared" si="34"/>
        <v>92.265999999999991</v>
      </c>
      <c r="DS53" s="16">
        <f t="shared" si="31"/>
        <v>106.73</v>
      </c>
      <c r="DT53" s="98">
        <f t="shared" si="31"/>
        <v>100.53200000000001</v>
      </c>
      <c r="DU53" s="98">
        <f t="shared" si="31"/>
        <v>92.030999999999992</v>
      </c>
      <c r="DV53" s="98">
        <f t="shared" si="31"/>
        <v>109.83099999999999</v>
      </c>
      <c r="DW53" s="98">
        <f t="shared" si="31"/>
        <v>146.63</v>
      </c>
      <c r="DX53" s="98">
        <f t="shared" si="31"/>
        <v>122.03100000000001</v>
      </c>
      <c r="DY53" s="98">
        <f t="shared" si="31"/>
        <v>104.69399999999999</v>
      </c>
      <c r="DZ53" s="98">
        <f t="shared" si="31"/>
        <v>106.995</v>
      </c>
      <c r="EA53" s="98">
        <f t="shared" si="31"/>
        <v>99.455000000000013</v>
      </c>
      <c r="EB53" s="62">
        <f t="shared" si="31"/>
        <v>102.926</v>
      </c>
      <c r="EC53" s="114">
        <f t="shared" si="31"/>
        <v>118.92699999999999</v>
      </c>
      <c r="ED53" s="248">
        <f t="shared" si="31"/>
        <v>1381.308</v>
      </c>
      <c r="EE53" s="248">
        <f t="shared" si="31"/>
        <v>1454.4119999999998</v>
      </c>
      <c r="EF53" s="248">
        <f t="shared" si="31"/>
        <v>1478.5380000000002</v>
      </c>
      <c r="EG53" s="179">
        <f t="shared" si="31"/>
        <v>114.995</v>
      </c>
      <c r="EH53" s="16">
        <f t="shared" si="31"/>
        <v>100.929</v>
      </c>
      <c r="EI53" s="114">
        <f t="shared" si="31"/>
        <v>118.229</v>
      </c>
      <c r="EJ53" s="16">
        <f t="shared" si="31"/>
        <v>84.894999999999996</v>
      </c>
      <c r="EK53" s="118">
        <f t="shared" si="31"/>
        <v>117.197</v>
      </c>
      <c r="EL53" s="118">
        <f t="shared" si="31"/>
        <v>112.75900000000001</v>
      </c>
      <c r="EM53" s="118">
        <f t="shared" si="31"/>
        <v>96.89500000000001</v>
      </c>
      <c r="EN53" s="118">
        <f t="shared" si="31"/>
        <v>149.92799999999997</v>
      </c>
      <c r="EO53" s="118">
        <f t="shared" si="31"/>
        <v>116.161</v>
      </c>
      <c r="EP53" s="118">
        <f t="shared" si="31"/>
        <v>112.22699999999999</v>
      </c>
      <c r="EQ53" s="118">
        <f t="shared" si="31"/>
        <v>148.62900000000002</v>
      </c>
      <c r="ER53" s="118">
        <f t="shared" si="35"/>
        <v>108.464</v>
      </c>
      <c r="ES53" s="179">
        <f t="shared" si="32"/>
        <v>119.59399999999999</v>
      </c>
      <c r="ET53" s="134">
        <f t="shared" si="32"/>
        <v>124.995</v>
      </c>
      <c r="EU53" s="134">
        <f t="shared" si="32"/>
        <v>114.928</v>
      </c>
      <c r="EV53" s="16">
        <f t="shared" si="32"/>
        <v>124.929</v>
      </c>
      <c r="EW53" s="114">
        <f t="shared" si="32"/>
        <v>87.788999999999987</v>
      </c>
      <c r="EX53" s="16">
        <f t="shared" si="32"/>
        <v>150.16299999999998</v>
      </c>
      <c r="EY53" s="62">
        <f t="shared" si="32"/>
        <v>103.32400000000001</v>
      </c>
      <c r="EZ53" s="114">
        <f t="shared" si="32"/>
        <v>132.79500000000002</v>
      </c>
      <c r="FA53" s="16">
        <f t="shared" si="32"/>
        <v>124.36199999999999</v>
      </c>
      <c r="FB53" s="16">
        <f t="shared" si="32"/>
        <v>85.256999999999991</v>
      </c>
      <c r="FC53" s="62">
        <f t="shared" si="32"/>
        <v>181.047</v>
      </c>
      <c r="FD53" s="210">
        <f t="shared" si="32"/>
        <v>105.22899999999998</v>
      </c>
      <c r="FE53" s="179">
        <f t="shared" si="32"/>
        <v>133.39499999999998</v>
      </c>
      <c r="FF53" s="16">
        <f t="shared" si="32"/>
        <v>106.995</v>
      </c>
      <c r="FG53" s="16">
        <f t="shared" si="32"/>
        <v>92.195000000000022</v>
      </c>
      <c r="FH53" s="16">
        <f t="shared" si="32"/>
        <v>125.99299999999999</v>
      </c>
      <c r="FI53" s="16">
        <f t="shared" si="32"/>
        <v>118.822</v>
      </c>
      <c r="FJ53" s="16">
        <f t="shared" si="32"/>
        <v>98.161000000000001</v>
      </c>
      <c r="FK53" s="16">
        <f t="shared" si="32"/>
        <v>148.42699999999999</v>
      </c>
      <c r="FL53" s="16">
        <f t="shared" si="36"/>
        <v>137.65199999999999</v>
      </c>
      <c r="FM53" s="16">
        <f t="shared" si="36"/>
        <v>121.39399999999999</v>
      </c>
      <c r="FN53" s="16">
        <f t="shared" si="36"/>
        <v>144.82499999999999</v>
      </c>
      <c r="FO53" s="16">
        <f t="shared" si="33"/>
        <v>114.05999999999999</v>
      </c>
      <c r="FP53" s="16">
        <f t="shared" si="33"/>
        <v>136.619</v>
      </c>
    </row>
    <row r="54" spans="1:172" x14ac:dyDescent="0.3">
      <c r="A54" s="74"/>
      <c r="CT54" s="6"/>
      <c r="DE54" s="7"/>
      <c r="DQ54" s="7"/>
      <c r="DR54" s="144"/>
      <c r="DU54" s="2"/>
      <c r="DV54" s="2"/>
      <c r="DW54" s="2"/>
      <c r="DX54" s="2"/>
      <c r="DY54" s="2"/>
      <c r="DZ54" s="2"/>
      <c r="EA54" s="2"/>
      <c r="EB54" s="140"/>
      <c r="EC54" s="166"/>
      <c r="ED54" s="244"/>
      <c r="EE54" s="244"/>
      <c r="EF54" s="244"/>
      <c r="EG54" s="5"/>
      <c r="EH54" s="9"/>
      <c r="EJ54" s="169"/>
      <c r="EK54" s="10"/>
      <c r="EL54" s="10"/>
      <c r="EM54" s="10"/>
      <c r="EN54" s="10"/>
      <c r="EO54" s="10"/>
      <c r="EP54" s="10"/>
      <c r="EQ54" s="10"/>
      <c r="ER54" s="10"/>
      <c r="ES54" s="5"/>
      <c r="ET54" s="8"/>
      <c r="EU54" s="8"/>
      <c r="EV54" s="9"/>
      <c r="EX54" s="9"/>
      <c r="EY54" s="213"/>
      <c r="FA54" s="9"/>
      <c r="FB54" s="9"/>
      <c r="FC54" s="213"/>
      <c r="FD54" s="221"/>
      <c r="FE54" s="5"/>
      <c r="FF54" s="8"/>
      <c r="FG54" s="8"/>
      <c r="FH54" s="9"/>
      <c r="FK54" s="213"/>
      <c r="FM54" s="9"/>
      <c r="FN54" s="9"/>
      <c r="FO54" s="9"/>
      <c r="FP54" s="9"/>
    </row>
    <row r="55" spans="1:172" ht="13" x14ac:dyDescent="0.25">
      <c r="A55" s="75" t="s">
        <v>44</v>
      </c>
      <c r="B55" s="119">
        <f t="shared" ref="B55:BM55" si="37">+B42-B13</f>
        <v>132391</v>
      </c>
      <c r="C55" s="120">
        <f t="shared" si="37"/>
        <v>126870</v>
      </c>
      <c r="D55" s="120">
        <f t="shared" si="37"/>
        <v>147401</v>
      </c>
      <c r="E55" s="120">
        <f t="shared" si="37"/>
        <v>129191</v>
      </c>
      <c r="F55" s="120">
        <f t="shared" si="37"/>
        <v>148830</v>
      </c>
      <c r="G55" s="120">
        <f t="shared" si="37"/>
        <v>105718</v>
      </c>
      <c r="H55" s="120">
        <f t="shared" si="37"/>
        <v>100219</v>
      </c>
      <c r="I55" s="120">
        <f t="shared" si="37"/>
        <v>121140</v>
      </c>
      <c r="J55" s="120">
        <f t="shared" si="37"/>
        <v>110621</v>
      </c>
      <c r="K55" s="120">
        <f t="shared" si="37"/>
        <v>121243</v>
      </c>
      <c r="L55" s="120">
        <f t="shared" si="37"/>
        <v>123777</v>
      </c>
      <c r="M55" s="120">
        <f t="shared" si="37"/>
        <v>122415</v>
      </c>
      <c r="N55" s="120">
        <f t="shared" si="37"/>
        <v>98348</v>
      </c>
      <c r="O55" s="120">
        <f t="shared" si="37"/>
        <v>97027</v>
      </c>
      <c r="P55" s="120">
        <f t="shared" si="37"/>
        <v>132708</v>
      </c>
      <c r="Q55" s="120">
        <f t="shared" si="37"/>
        <v>110999</v>
      </c>
      <c r="R55" s="120">
        <f t="shared" si="37"/>
        <v>141496</v>
      </c>
      <c r="S55" s="120">
        <f t="shared" si="37"/>
        <v>124812</v>
      </c>
      <c r="T55" s="120">
        <f t="shared" si="37"/>
        <v>136804</v>
      </c>
      <c r="U55" s="120">
        <f t="shared" si="37"/>
        <v>165434</v>
      </c>
      <c r="V55" s="120">
        <f t="shared" si="37"/>
        <v>134168</v>
      </c>
      <c r="W55" s="120">
        <f t="shared" si="37"/>
        <v>147570</v>
      </c>
      <c r="X55" s="120">
        <f t="shared" si="37"/>
        <v>153998</v>
      </c>
      <c r="Y55" s="120">
        <f t="shared" si="37"/>
        <v>130192</v>
      </c>
      <c r="Z55" s="120">
        <f t="shared" si="37"/>
        <v>110023</v>
      </c>
      <c r="AA55" s="120">
        <f t="shared" si="37"/>
        <v>100681</v>
      </c>
      <c r="AB55" s="120">
        <f t="shared" si="37"/>
        <v>110289</v>
      </c>
      <c r="AC55" s="120">
        <f t="shared" si="37"/>
        <v>138196</v>
      </c>
      <c r="AD55" s="120">
        <f t="shared" si="37"/>
        <v>25550</v>
      </c>
      <c r="AE55" s="120">
        <f t="shared" si="37"/>
        <v>126889</v>
      </c>
      <c r="AF55" s="120">
        <f t="shared" si="37"/>
        <v>150768</v>
      </c>
      <c r="AG55" s="120">
        <f t="shared" si="37"/>
        <v>154485</v>
      </c>
      <c r="AH55" s="120">
        <f t="shared" si="37"/>
        <v>135923</v>
      </c>
      <c r="AI55" s="120">
        <f t="shared" si="37"/>
        <v>168793</v>
      </c>
      <c r="AJ55" s="120">
        <f t="shared" si="37"/>
        <v>155862</v>
      </c>
      <c r="AK55" s="120">
        <f t="shared" si="37"/>
        <v>157132</v>
      </c>
      <c r="AL55" s="120">
        <f t="shared" si="37"/>
        <v>113714</v>
      </c>
      <c r="AM55" s="120">
        <f t="shared" si="37"/>
        <v>133646</v>
      </c>
      <c r="AN55" s="120">
        <f t="shared" si="37"/>
        <v>131963</v>
      </c>
      <c r="AO55" s="120">
        <f t="shared" si="37"/>
        <v>203082</v>
      </c>
      <c r="AP55" s="120">
        <f t="shared" si="37"/>
        <v>151045</v>
      </c>
      <c r="AQ55" s="120">
        <f t="shared" si="37"/>
        <v>193691</v>
      </c>
      <c r="AR55" s="120">
        <f t="shared" si="37"/>
        <v>160709</v>
      </c>
      <c r="AS55" s="120">
        <f t="shared" si="37"/>
        <v>140495</v>
      </c>
      <c r="AT55" s="120">
        <f t="shared" si="37"/>
        <v>145270</v>
      </c>
      <c r="AU55" s="120">
        <f t="shared" si="37"/>
        <v>144008</v>
      </c>
      <c r="AV55" s="120">
        <f t="shared" si="37"/>
        <v>139928</v>
      </c>
      <c r="AW55" s="120">
        <f t="shared" si="37"/>
        <v>164223</v>
      </c>
      <c r="AX55" s="120">
        <f t="shared" si="37"/>
        <v>124066</v>
      </c>
      <c r="AY55" s="120">
        <f t="shared" si="37"/>
        <v>152858</v>
      </c>
      <c r="AZ55" s="120">
        <f t="shared" si="37"/>
        <v>141461</v>
      </c>
      <c r="BA55" s="120">
        <f t="shared" si="37"/>
        <v>138001</v>
      </c>
      <c r="BB55" s="120">
        <f t="shared" si="37"/>
        <v>154164</v>
      </c>
      <c r="BC55" s="120">
        <f t="shared" si="37"/>
        <v>174466</v>
      </c>
      <c r="BD55" s="120">
        <f t="shared" si="37"/>
        <v>153486</v>
      </c>
      <c r="BE55" s="120">
        <f t="shared" si="37"/>
        <v>167119</v>
      </c>
      <c r="BF55" s="120">
        <f t="shared" si="37"/>
        <v>168053</v>
      </c>
      <c r="BG55" s="120">
        <f t="shared" si="37"/>
        <v>173651</v>
      </c>
      <c r="BH55" s="120">
        <f t="shared" si="37"/>
        <v>179433</v>
      </c>
      <c r="BI55" s="120">
        <f t="shared" si="37"/>
        <v>187902</v>
      </c>
      <c r="BJ55" s="120">
        <f t="shared" si="37"/>
        <v>137283</v>
      </c>
      <c r="BK55" s="120">
        <f t="shared" si="37"/>
        <v>130316</v>
      </c>
      <c r="BL55" s="120">
        <f t="shared" si="37"/>
        <v>138295</v>
      </c>
      <c r="BM55" s="120">
        <f t="shared" si="37"/>
        <v>146607</v>
      </c>
      <c r="BN55" s="120">
        <f t="shared" ref="BN55:DY55" si="38">+BN42-BN13</f>
        <v>156401</v>
      </c>
      <c r="BO55" s="120">
        <f t="shared" si="38"/>
        <v>180208</v>
      </c>
      <c r="BP55" s="120">
        <f t="shared" si="38"/>
        <v>159601</v>
      </c>
      <c r="BQ55" s="120">
        <f t="shared" si="38"/>
        <v>177696</v>
      </c>
      <c r="BR55" s="120">
        <f t="shared" si="38"/>
        <v>148948</v>
      </c>
      <c r="BS55" s="120">
        <f t="shared" si="38"/>
        <v>185792</v>
      </c>
      <c r="BT55" s="120">
        <f t="shared" si="38"/>
        <v>194077</v>
      </c>
      <c r="BU55" s="120">
        <f t="shared" si="38"/>
        <v>183512</v>
      </c>
      <c r="BV55" s="120">
        <f t="shared" si="38"/>
        <v>131759</v>
      </c>
      <c r="BW55" s="120">
        <f t="shared" si="38"/>
        <v>142567</v>
      </c>
      <c r="BX55" s="120">
        <f t="shared" si="38"/>
        <v>176031</v>
      </c>
      <c r="BY55" s="120">
        <f t="shared" si="38"/>
        <v>177528</v>
      </c>
      <c r="BZ55" s="120">
        <f t="shared" si="38"/>
        <v>192660</v>
      </c>
      <c r="CA55" s="120">
        <f t="shared" si="38"/>
        <v>170240</v>
      </c>
      <c r="CB55" s="120">
        <f t="shared" si="38"/>
        <v>188208</v>
      </c>
      <c r="CC55" s="120">
        <f t="shared" si="38"/>
        <v>190086</v>
      </c>
      <c r="CD55" s="120">
        <f t="shared" si="38"/>
        <v>176216</v>
      </c>
      <c r="CE55" s="120">
        <f t="shared" si="38"/>
        <v>200072</v>
      </c>
      <c r="CF55" s="120">
        <f t="shared" si="38"/>
        <v>205587</v>
      </c>
      <c r="CG55" s="120">
        <f t="shared" si="38"/>
        <v>151878</v>
      </c>
      <c r="CH55" s="121">
        <f t="shared" si="38"/>
        <v>167293</v>
      </c>
      <c r="CI55" s="120">
        <f t="shared" si="38"/>
        <v>122647</v>
      </c>
      <c r="CJ55" s="120">
        <f t="shared" si="38"/>
        <v>144769</v>
      </c>
      <c r="CK55" s="120">
        <f t="shared" si="38"/>
        <v>140431</v>
      </c>
      <c r="CL55" s="120">
        <f t="shared" si="38"/>
        <v>156534</v>
      </c>
      <c r="CM55" s="120">
        <f t="shared" si="38"/>
        <v>161791</v>
      </c>
      <c r="CN55" s="120">
        <f t="shared" si="38"/>
        <v>162433</v>
      </c>
      <c r="CO55" s="120">
        <f t="shared" si="38"/>
        <v>169438</v>
      </c>
      <c r="CP55" s="120">
        <f t="shared" si="38"/>
        <v>157416</v>
      </c>
      <c r="CQ55" s="120">
        <f t="shared" si="38"/>
        <v>202917</v>
      </c>
      <c r="CR55" s="120">
        <f t="shared" si="38"/>
        <v>167640</v>
      </c>
      <c r="CS55" s="122">
        <f t="shared" si="38"/>
        <v>178574</v>
      </c>
      <c r="CT55" s="123">
        <f t="shared" si="38"/>
        <v>130459</v>
      </c>
      <c r="CU55" s="120">
        <f t="shared" si="38"/>
        <v>172372</v>
      </c>
      <c r="CV55" s="120">
        <f t="shared" si="38"/>
        <v>147668</v>
      </c>
      <c r="CW55" s="120">
        <f t="shared" si="38"/>
        <v>208843</v>
      </c>
      <c r="CX55" s="120">
        <f t="shared" si="38"/>
        <v>183389</v>
      </c>
      <c r="CY55" s="120">
        <f t="shared" si="38"/>
        <v>186159</v>
      </c>
      <c r="CZ55" s="120">
        <f t="shared" si="38"/>
        <v>255068</v>
      </c>
      <c r="DA55" s="120">
        <f t="shared" si="38"/>
        <v>195073</v>
      </c>
      <c r="DB55" s="120">
        <f t="shared" si="38"/>
        <v>226859</v>
      </c>
      <c r="DC55" s="120">
        <f t="shared" si="38"/>
        <v>230680</v>
      </c>
      <c r="DD55" s="120">
        <f t="shared" si="38"/>
        <v>222602</v>
      </c>
      <c r="DE55" s="124">
        <f t="shared" si="38"/>
        <v>220132</v>
      </c>
      <c r="DF55" s="119">
        <f t="shared" si="38"/>
        <v>159550</v>
      </c>
      <c r="DG55" s="120">
        <f t="shared" si="38"/>
        <v>198445</v>
      </c>
      <c r="DH55" s="120">
        <f t="shared" si="38"/>
        <v>167462</v>
      </c>
      <c r="DI55" s="120">
        <f t="shared" si="38"/>
        <v>165699</v>
      </c>
      <c r="DJ55" s="120">
        <f t="shared" si="38"/>
        <v>157887</v>
      </c>
      <c r="DK55" s="120">
        <f t="shared" si="38"/>
        <v>196118</v>
      </c>
      <c r="DL55" s="120">
        <f t="shared" si="38"/>
        <v>159404</v>
      </c>
      <c r="DM55" s="120">
        <f t="shared" si="38"/>
        <v>168900</v>
      </c>
      <c r="DN55" s="120">
        <f t="shared" si="38"/>
        <v>177929</v>
      </c>
      <c r="DO55" s="120">
        <f t="shared" si="38"/>
        <v>202812</v>
      </c>
      <c r="DP55" s="120">
        <f t="shared" si="38"/>
        <v>163992</v>
      </c>
      <c r="DQ55" s="124">
        <f t="shared" si="38"/>
        <v>169353</v>
      </c>
      <c r="DR55" s="151">
        <f t="shared" si="38"/>
        <v>171.6</v>
      </c>
      <c r="DS55" s="151">
        <f t="shared" si="38"/>
        <v>164.3</v>
      </c>
      <c r="DT55" s="151">
        <f t="shared" si="38"/>
        <v>201.29999999999998</v>
      </c>
      <c r="DU55" s="151">
        <f t="shared" si="38"/>
        <v>181</v>
      </c>
      <c r="DV55" s="151">
        <f t="shared" si="38"/>
        <v>197.39999999999995</v>
      </c>
      <c r="DW55" s="151">
        <f t="shared" si="38"/>
        <v>171.49999999999994</v>
      </c>
      <c r="DX55" s="151">
        <f t="shared" si="38"/>
        <v>188.49999999999994</v>
      </c>
      <c r="DY55" s="151">
        <f t="shared" si="38"/>
        <v>204</v>
      </c>
      <c r="DZ55" s="151">
        <f t="shared" ref="DZ55:EZ55" si="39">+DZ42-DZ13</f>
        <v>197.39999999999998</v>
      </c>
      <c r="EA55" s="151">
        <f t="shared" si="39"/>
        <v>224.29999999999998</v>
      </c>
      <c r="EB55" s="151">
        <f t="shared" si="39"/>
        <v>209.29999999999995</v>
      </c>
      <c r="EC55" s="167">
        <f t="shared" si="39"/>
        <v>253.49999999999997</v>
      </c>
      <c r="ED55" s="249">
        <f t="shared" si="39"/>
        <v>2745.6000000000004</v>
      </c>
      <c r="EE55" s="249">
        <f t="shared" si="39"/>
        <v>2820.2000000000003</v>
      </c>
      <c r="EF55" s="249">
        <f t="shared" si="39"/>
        <v>3986.6000000000008</v>
      </c>
      <c r="EG55" s="167">
        <f t="shared" si="39"/>
        <v>186.60000000000002</v>
      </c>
      <c r="EH55" s="126">
        <f t="shared" si="39"/>
        <v>196.5</v>
      </c>
      <c r="EI55" s="189">
        <f t="shared" si="39"/>
        <v>198.90000000000003</v>
      </c>
      <c r="EJ55" s="126">
        <f t="shared" si="39"/>
        <v>196.9</v>
      </c>
      <c r="EK55" s="197">
        <f t="shared" si="39"/>
        <v>220.79999999999998</v>
      </c>
      <c r="EL55" s="197">
        <f t="shared" si="39"/>
        <v>201.90000000000003</v>
      </c>
      <c r="EM55" s="197">
        <f t="shared" si="39"/>
        <v>208.60000000000002</v>
      </c>
      <c r="EN55" s="197">
        <f t="shared" si="39"/>
        <v>251.90000000000003</v>
      </c>
      <c r="EO55" s="197">
        <f t="shared" si="39"/>
        <v>265</v>
      </c>
      <c r="EP55" s="197">
        <f t="shared" si="39"/>
        <v>244.9</v>
      </c>
      <c r="EQ55" s="197">
        <f t="shared" si="39"/>
        <v>255.2</v>
      </c>
      <c r="ER55" s="197">
        <f t="shared" si="39"/>
        <v>318.40000000000003</v>
      </c>
      <c r="ES55" s="167">
        <f t="shared" si="39"/>
        <v>208.79999999999998</v>
      </c>
      <c r="ET55" s="204">
        <f t="shared" si="39"/>
        <v>205.00000000000003</v>
      </c>
      <c r="EU55" s="204">
        <f t="shared" si="39"/>
        <v>189.90000000000003</v>
      </c>
      <c r="EV55" s="126">
        <f t="shared" si="39"/>
        <v>198.8</v>
      </c>
      <c r="EW55" s="189">
        <f t="shared" si="39"/>
        <v>234.50000000000003</v>
      </c>
      <c r="EX55" s="126">
        <f t="shared" si="39"/>
        <v>246.5</v>
      </c>
      <c r="EY55" s="125">
        <f t="shared" si="39"/>
        <v>258.8</v>
      </c>
      <c r="EZ55" s="189">
        <f t="shared" si="39"/>
        <v>269.5</v>
      </c>
      <c r="FA55" s="126">
        <f>+FA42-FA13</f>
        <v>237</v>
      </c>
      <c r="FB55" s="126">
        <f t="shared" ref="FB55:FP55" si="40">+FB42-FB13</f>
        <v>267.09999999999997</v>
      </c>
      <c r="FC55" s="125">
        <f t="shared" si="40"/>
        <v>240.10000000000002</v>
      </c>
      <c r="FD55" s="211">
        <f t="shared" si="40"/>
        <v>264.20000000000005</v>
      </c>
      <c r="FE55" s="167">
        <f t="shared" si="40"/>
        <v>224.10000000000002</v>
      </c>
      <c r="FF55" s="126">
        <f t="shared" si="40"/>
        <v>220.00000000000003</v>
      </c>
      <c r="FG55" s="126">
        <f t="shared" si="40"/>
        <v>452.49999999999994</v>
      </c>
      <c r="FH55" s="126">
        <f>+FH42-FH13</f>
        <v>259.70000000000005</v>
      </c>
      <c r="FI55" s="126">
        <f t="shared" si="40"/>
        <v>526.4</v>
      </c>
      <c r="FJ55" s="126">
        <f t="shared" si="40"/>
        <v>265.2</v>
      </c>
      <c r="FK55" s="126">
        <f t="shared" si="40"/>
        <v>316</v>
      </c>
      <c r="FL55" s="126">
        <f t="shared" si="40"/>
        <v>316.7</v>
      </c>
      <c r="FM55" s="126">
        <f t="shared" si="40"/>
        <v>265.59999999999997</v>
      </c>
      <c r="FN55" s="126">
        <f t="shared" si="40"/>
        <v>326.40000000000003</v>
      </c>
      <c r="FO55" s="126">
        <f t="shared" si="40"/>
        <v>520.79999999999995</v>
      </c>
      <c r="FP55" s="126">
        <f t="shared" si="40"/>
        <v>293.20000000000005</v>
      </c>
    </row>
    <row r="56" spans="1:172" ht="39.5" thickBot="1" x14ac:dyDescent="0.3">
      <c r="A56" s="76" t="s">
        <v>45</v>
      </c>
      <c r="B56" s="125">
        <f t="shared" ref="B56:BM56" si="41">+B47/B55</f>
        <v>0.4123991812132245</v>
      </c>
      <c r="C56" s="126">
        <f t="shared" si="41"/>
        <v>0.41808496886576813</v>
      </c>
      <c r="D56" s="126">
        <f t="shared" si="41"/>
        <v>0.4382021831602228</v>
      </c>
      <c r="E56" s="126">
        <f t="shared" si="41"/>
        <v>0.43028515918291516</v>
      </c>
      <c r="F56" s="126">
        <f t="shared" si="41"/>
        <v>0.40872626486595448</v>
      </c>
      <c r="G56" s="126">
        <f t="shared" si="41"/>
        <v>0.44447076183809758</v>
      </c>
      <c r="H56" s="126">
        <f t="shared" si="41"/>
        <v>0.44603807661221923</v>
      </c>
      <c r="I56" s="126">
        <f t="shared" si="41"/>
        <v>0.47232045567112435</v>
      </c>
      <c r="J56" s="126">
        <f t="shared" si="41"/>
        <v>0.4705895806402039</v>
      </c>
      <c r="K56" s="126">
        <f t="shared" si="41"/>
        <v>0.49562523197215513</v>
      </c>
      <c r="L56" s="126">
        <f t="shared" si="41"/>
        <v>0.44871510862276515</v>
      </c>
      <c r="M56" s="126">
        <f t="shared" si="41"/>
        <v>0.5284871951966672</v>
      </c>
      <c r="N56" s="126">
        <f t="shared" si="41"/>
        <v>0.44444747224142844</v>
      </c>
      <c r="O56" s="126">
        <f t="shared" si="41"/>
        <v>0.49248281406206523</v>
      </c>
      <c r="P56" s="126">
        <f t="shared" si="41"/>
        <v>0.36561586339934299</v>
      </c>
      <c r="Q56" s="126">
        <f t="shared" si="41"/>
        <v>0.48343093181019647</v>
      </c>
      <c r="R56" s="126">
        <f t="shared" si="41"/>
        <v>0.47612406004410013</v>
      </c>
      <c r="S56" s="126">
        <f t="shared" si="41"/>
        <v>0.45239408069736892</v>
      </c>
      <c r="T56" s="126">
        <f t="shared" si="41"/>
        <v>0.49131560480687703</v>
      </c>
      <c r="U56" s="126">
        <f t="shared" si="41"/>
        <v>0.45364030368606201</v>
      </c>
      <c r="V56" s="126">
        <f t="shared" si="41"/>
        <v>0.50845141911633174</v>
      </c>
      <c r="W56" s="126">
        <f t="shared" si="41"/>
        <v>0.50620654604594451</v>
      </c>
      <c r="X56" s="126">
        <f t="shared" si="41"/>
        <v>0.52111585864751486</v>
      </c>
      <c r="Y56" s="126">
        <f t="shared" si="41"/>
        <v>0.43065418766130026</v>
      </c>
      <c r="Z56" s="126">
        <f t="shared" si="41"/>
        <v>0.5001065231815166</v>
      </c>
      <c r="AA56" s="126">
        <f t="shared" si="41"/>
        <v>0.43074790675499841</v>
      </c>
      <c r="AB56" s="126">
        <f t="shared" si="41"/>
        <v>0.42485061973542232</v>
      </c>
      <c r="AC56" s="126">
        <f t="shared" si="41"/>
        <v>0.42984876552143336</v>
      </c>
      <c r="AD56" s="126">
        <f t="shared" si="41"/>
        <v>0.40114246575342466</v>
      </c>
      <c r="AE56" s="126">
        <f t="shared" si="41"/>
        <v>0.44945408979501766</v>
      </c>
      <c r="AF56" s="126">
        <f t="shared" si="41"/>
        <v>0.45843793112596848</v>
      </c>
      <c r="AG56" s="126">
        <f t="shared" si="41"/>
        <v>0.52546195423503905</v>
      </c>
      <c r="AH56" s="126">
        <f t="shared" si="41"/>
        <v>0.43874495118559764</v>
      </c>
      <c r="AI56" s="126">
        <f t="shared" si="41"/>
        <v>0.47195096953072702</v>
      </c>
      <c r="AJ56" s="126">
        <f t="shared" si="41"/>
        <v>0.51154457147989885</v>
      </c>
      <c r="AK56" s="126">
        <f t="shared" si="41"/>
        <v>0.46987157294503984</v>
      </c>
      <c r="AL56" s="126">
        <f t="shared" si="41"/>
        <v>0.43952301387691928</v>
      </c>
      <c r="AM56" s="126">
        <f t="shared" si="41"/>
        <v>0.49012129057360487</v>
      </c>
      <c r="AN56" s="126">
        <f t="shared" si="41"/>
        <v>0.50144290445048989</v>
      </c>
      <c r="AO56" s="126">
        <f t="shared" si="41"/>
        <v>0.32152219300578089</v>
      </c>
      <c r="AP56" s="126">
        <f t="shared" si="41"/>
        <v>0.49528418683173886</v>
      </c>
      <c r="AQ56" s="126">
        <f t="shared" si="41"/>
        <v>0.35149129283239799</v>
      </c>
      <c r="AR56" s="126">
        <f t="shared" si="41"/>
        <v>0.51315918834663887</v>
      </c>
      <c r="AS56" s="126">
        <f t="shared" si="41"/>
        <v>0.51589914231823197</v>
      </c>
      <c r="AT56" s="126">
        <f t="shared" si="41"/>
        <v>0.5126988366489984</v>
      </c>
      <c r="AU56" s="126">
        <f t="shared" si="41"/>
        <v>0.49817169879451134</v>
      </c>
      <c r="AV56" s="126">
        <f t="shared" si="41"/>
        <v>0.50118839688982908</v>
      </c>
      <c r="AW56" s="126">
        <f t="shared" si="41"/>
        <v>0.45947589558100871</v>
      </c>
      <c r="AX56" s="126">
        <f t="shared" si="41"/>
        <v>0.4805325391323973</v>
      </c>
      <c r="AY56" s="126">
        <f t="shared" si="41"/>
        <v>0.43578831333656071</v>
      </c>
      <c r="AZ56" s="126">
        <f t="shared" si="41"/>
        <v>0.47505326556436056</v>
      </c>
      <c r="BA56" s="126">
        <f t="shared" si="41"/>
        <v>0.47843812725994739</v>
      </c>
      <c r="BB56" s="126">
        <f t="shared" si="41"/>
        <v>0.47193119016112711</v>
      </c>
      <c r="BC56" s="126">
        <f t="shared" si="41"/>
        <v>0.47728984443960432</v>
      </c>
      <c r="BD56" s="126">
        <f t="shared" si="41"/>
        <v>0.48625614062520356</v>
      </c>
      <c r="BE56" s="126">
        <f t="shared" si="41"/>
        <v>0.50149875238602437</v>
      </c>
      <c r="BF56" s="126">
        <f t="shared" si="41"/>
        <v>0.46931438296251782</v>
      </c>
      <c r="BG56" s="126">
        <f t="shared" si="41"/>
        <v>0.48261109927383083</v>
      </c>
      <c r="BH56" s="126">
        <f t="shared" si="41"/>
        <v>0.49119481923614944</v>
      </c>
      <c r="BI56" s="126">
        <f t="shared" si="41"/>
        <v>0.45400256516694876</v>
      </c>
      <c r="BJ56" s="126">
        <f t="shared" si="41"/>
        <v>0.45176227209486974</v>
      </c>
      <c r="BK56" s="126">
        <f t="shared" si="41"/>
        <v>0.48282229350194911</v>
      </c>
      <c r="BL56" s="126">
        <f t="shared" si="41"/>
        <v>0.47755775696879854</v>
      </c>
      <c r="BM56" s="126">
        <f t="shared" si="41"/>
        <v>0.48272763237771732</v>
      </c>
      <c r="BN56" s="126">
        <f t="shared" ref="BN56:DY56" si="42">+BN47/BN55</f>
        <v>0.452417695539031</v>
      </c>
      <c r="BO56" s="126">
        <f t="shared" si="42"/>
        <v>0.43246420802628077</v>
      </c>
      <c r="BP56" s="126">
        <f t="shared" si="42"/>
        <v>0.45438888227517371</v>
      </c>
      <c r="BQ56" s="126">
        <f t="shared" si="42"/>
        <v>0.49461918107329367</v>
      </c>
      <c r="BR56" s="126">
        <f t="shared" si="42"/>
        <v>0.45936984719499413</v>
      </c>
      <c r="BS56" s="126">
        <f t="shared" si="42"/>
        <v>0.49277627669652085</v>
      </c>
      <c r="BT56" s="126">
        <f t="shared" si="42"/>
        <v>0.46152192171148559</v>
      </c>
      <c r="BU56" s="126">
        <f t="shared" si="42"/>
        <v>0.50583237063516284</v>
      </c>
      <c r="BV56" s="126">
        <f t="shared" si="42"/>
        <v>0.44391138366259614</v>
      </c>
      <c r="BW56" s="126">
        <f t="shared" si="42"/>
        <v>0.46395757784059422</v>
      </c>
      <c r="BX56" s="126">
        <f t="shared" si="42"/>
        <v>0.46242712931245056</v>
      </c>
      <c r="BY56" s="126">
        <f t="shared" si="42"/>
        <v>0.39835592131945374</v>
      </c>
      <c r="BZ56" s="126">
        <f t="shared" si="42"/>
        <v>0.42689385445863176</v>
      </c>
      <c r="CA56" s="126">
        <f t="shared" si="42"/>
        <v>0.47071064379699246</v>
      </c>
      <c r="CB56" s="126">
        <f t="shared" si="42"/>
        <v>0.41973715251211435</v>
      </c>
      <c r="CC56" s="126">
        <f t="shared" si="42"/>
        <v>0.48720884231347916</v>
      </c>
      <c r="CD56" s="126">
        <f t="shared" si="42"/>
        <v>0.48808241022381627</v>
      </c>
      <c r="CE56" s="126">
        <f t="shared" si="42"/>
        <v>0.49256867527690029</v>
      </c>
      <c r="CF56" s="126">
        <f t="shared" si="42"/>
        <v>0.4378381901579379</v>
      </c>
      <c r="CG56" s="126">
        <f t="shared" si="42"/>
        <v>0.4844671380976836</v>
      </c>
      <c r="CH56" s="127">
        <f t="shared" si="42"/>
        <v>0.42442636571763315</v>
      </c>
      <c r="CI56" s="126">
        <f t="shared" si="42"/>
        <v>0.44492698557649202</v>
      </c>
      <c r="CJ56" s="126">
        <f t="shared" si="42"/>
        <v>0.46519655451097963</v>
      </c>
      <c r="CK56" s="126">
        <f t="shared" si="42"/>
        <v>0.49036259800186571</v>
      </c>
      <c r="CL56" s="126">
        <f t="shared" si="42"/>
        <v>0.46231202166941371</v>
      </c>
      <c r="CM56" s="126">
        <f t="shared" si="42"/>
        <v>0.48211111866543871</v>
      </c>
      <c r="CN56" s="126">
        <f t="shared" si="42"/>
        <v>0.46665628289817951</v>
      </c>
      <c r="CO56" s="126">
        <f t="shared" si="42"/>
        <v>0.50578494788654249</v>
      </c>
      <c r="CP56" s="126">
        <f t="shared" si="42"/>
        <v>0.47745750114346708</v>
      </c>
      <c r="CQ56" s="126">
        <f t="shared" si="42"/>
        <v>0.48589373980494494</v>
      </c>
      <c r="CR56" s="126">
        <f t="shared" si="42"/>
        <v>0.52625966356478171</v>
      </c>
      <c r="CS56" s="128">
        <f t="shared" si="42"/>
        <v>0.48181045392946337</v>
      </c>
      <c r="CT56" s="129">
        <f t="shared" si="42"/>
        <v>0.48284886439417751</v>
      </c>
      <c r="CU56" s="130">
        <f t="shared" si="42"/>
        <v>0.48529152066460907</v>
      </c>
      <c r="CV56" s="130">
        <f t="shared" si="42"/>
        <v>0.4979174228675135</v>
      </c>
      <c r="CW56" s="130">
        <f t="shared" si="42"/>
        <v>0.47548938676422003</v>
      </c>
      <c r="CX56" s="130">
        <f t="shared" si="42"/>
        <v>0.47429785865019169</v>
      </c>
      <c r="CY56" s="130">
        <f t="shared" si="42"/>
        <v>0.50526415590973306</v>
      </c>
      <c r="CZ56" s="130">
        <f t="shared" si="42"/>
        <v>0.42702745934417485</v>
      </c>
      <c r="DA56" s="130">
        <f t="shared" si="42"/>
        <v>0.50714168542032978</v>
      </c>
      <c r="DB56" s="130">
        <f t="shared" si="42"/>
        <v>0.46692540300362778</v>
      </c>
      <c r="DC56" s="130">
        <f t="shared" si="42"/>
        <v>0.50217634818796608</v>
      </c>
      <c r="DD56" s="130">
        <f t="shared" si="42"/>
        <v>0.46998742149666223</v>
      </c>
      <c r="DE56" s="131">
        <f t="shared" si="42"/>
        <v>0.44788817618519805</v>
      </c>
      <c r="DF56" s="132">
        <f t="shared" si="42"/>
        <v>0.4822553431526167</v>
      </c>
      <c r="DG56" s="130">
        <f t="shared" si="42"/>
        <v>0.6500230290508705</v>
      </c>
      <c r="DH56" s="130">
        <f t="shared" si="42"/>
        <v>0.48322491072601542</v>
      </c>
      <c r="DI56" s="130">
        <f t="shared" si="42"/>
        <v>0.48871145872938282</v>
      </c>
      <c r="DJ56" s="130">
        <f t="shared" si="42"/>
        <v>0.47502150272029986</v>
      </c>
      <c r="DK56" s="130">
        <f t="shared" si="42"/>
        <v>0.42875952232839415</v>
      </c>
      <c r="DL56" s="130">
        <f t="shared" si="42"/>
        <v>0.47511775112293292</v>
      </c>
      <c r="DM56" s="130">
        <f t="shared" si="42"/>
        <v>0.49636862048549441</v>
      </c>
      <c r="DN56" s="130">
        <f t="shared" si="42"/>
        <v>0.55700318666434367</v>
      </c>
      <c r="DO56" s="130">
        <f t="shared" si="42"/>
        <v>0.50505108179003222</v>
      </c>
      <c r="DP56" s="130">
        <f t="shared" si="42"/>
        <v>0.48754097760866388</v>
      </c>
      <c r="DQ56" s="131">
        <f t="shared" si="42"/>
        <v>0.47832574563190494</v>
      </c>
      <c r="DR56" s="129">
        <f>+DR47/DR55</f>
        <v>489.95337995338008</v>
      </c>
      <c r="DS56" s="129">
        <f t="shared" si="42"/>
        <v>510.2860620815581</v>
      </c>
      <c r="DT56" s="129">
        <f t="shared" si="42"/>
        <v>493.75062096373574</v>
      </c>
      <c r="DU56" s="129">
        <f t="shared" si="42"/>
        <v>513.32044198895017</v>
      </c>
      <c r="DV56" s="129">
        <f t="shared" si="42"/>
        <v>510.99797365754836</v>
      </c>
      <c r="DW56" s="129">
        <f t="shared" si="42"/>
        <v>509.56268221574362</v>
      </c>
      <c r="DX56" s="129">
        <f t="shared" si="42"/>
        <v>505.20424403183034</v>
      </c>
      <c r="DY56" s="129">
        <f t="shared" si="42"/>
        <v>519.87254901960785</v>
      </c>
      <c r="DZ56" s="129">
        <f t="shared" ref="DZ56:EH56" si="43">+DZ47/DZ55</f>
        <v>506.35764944275587</v>
      </c>
      <c r="EA56" s="129">
        <f t="shared" si="43"/>
        <v>492.39857333927779</v>
      </c>
      <c r="EB56" s="129">
        <f t="shared" si="43"/>
        <v>558.41376015289063</v>
      </c>
      <c r="EC56" s="168">
        <f>+EC47/EC55</f>
        <v>533.16370808678505</v>
      </c>
      <c r="ED56" s="250">
        <f t="shared" ref="ED56:EF56" si="44">+ED47/ED55</f>
        <v>501.72931235431219</v>
      </c>
      <c r="EE56" s="250">
        <f t="shared" si="44"/>
        <v>517.77604425218067</v>
      </c>
      <c r="EF56" s="250">
        <f t="shared" si="44"/>
        <v>385.16731049014197</v>
      </c>
      <c r="EG56" s="168">
        <f t="shared" si="43"/>
        <v>486.52197213290464</v>
      </c>
      <c r="EH56" s="130">
        <f t="shared" si="43"/>
        <v>506.15267175572518</v>
      </c>
      <c r="EI56" s="190">
        <f>+EI47/EI55</f>
        <v>538.40623428858714</v>
      </c>
      <c r="EJ56" s="130">
        <f>+EJ47/EJ55</f>
        <v>531.81818181818176</v>
      </c>
      <c r="EK56" s="131">
        <f>+EK47/EK55</f>
        <v>511.94293478260875</v>
      </c>
      <c r="EL56" s="131">
        <f>+EL47/EL55</f>
        <v>474.23972263496773</v>
      </c>
      <c r="EM56" s="131">
        <f t="shared" ref="EM56:EP56" si="45">+EM47/EM55</f>
        <v>481.95110258868641</v>
      </c>
      <c r="EN56" s="131">
        <f t="shared" si="45"/>
        <v>508.60658991663354</v>
      </c>
      <c r="EO56" s="131">
        <f t="shared" si="45"/>
        <v>524.68301886792449</v>
      </c>
      <c r="EP56" s="131">
        <f t="shared" si="45"/>
        <v>538.57492854226211</v>
      </c>
      <c r="EQ56" s="131">
        <f>+EQ47/EQ55</f>
        <v>551.91614420062706</v>
      </c>
      <c r="ER56" s="131">
        <f>+ER47/ER55</f>
        <v>396.58919597989939</v>
      </c>
      <c r="ES56" s="168">
        <f t="shared" ref="ES56:FP56" si="46">+ES47/ES55</f>
        <v>532.68199233716484</v>
      </c>
      <c r="ET56" s="205">
        <f t="shared" si="46"/>
        <v>499.09756097560967</v>
      </c>
      <c r="EU56" s="205">
        <f t="shared" si="46"/>
        <v>511.10057925223794</v>
      </c>
      <c r="EV56" s="130">
        <f t="shared" si="46"/>
        <v>477.66096579476869</v>
      </c>
      <c r="EW56" s="190">
        <f t="shared" si="46"/>
        <v>513.17270788912572</v>
      </c>
      <c r="EX56" s="130">
        <f t="shared" si="46"/>
        <v>490.80324543610544</v>
      </c>
      <c r="EY56" s="132">
        <f t="shared" si="46"/>
        <v>531.66151468315309</v>
      </c>
      <c r="EZ56" s="190">
        <f t="shared" si="46"/>
        <v>533.7105751391465</v>
      </c>
      <c r="FA56" s="130">
        <f t="shared" si="46"/>
        <v>533.63713080168782</v>
      </c>
      <c r="FB56" s="130">
        <f t="shared" si="46"/>
        <v>549.85773118682152</v>
      </c>
      <c r="FC56" s="132">
        <f t="shared" si="46"/>
        <v>539.97084548104942</v>
      </c>
      <c r="FD56" s="212">
        <f t="shared" si="46"/>
        <v>488.03557910673726</v>
      </c>
      <c r="FE56" s="168">
        <f t="shared" si="46"/>
        <v>465.61802766622037</v>
      </c>
      <c r="FF56" s="130">
        <f t="shared" si="46"/>
        <v>503.25</v>
      </c>
      <c r="FG56" s="130">
        <f t="shared" si="46"/>
        <v>236.36464088397796</v>
      </c>
      <c r="FH56" s="130">
        <f t="shared" si="46"/>
        <v>504.40123219098962</v>
      </c>
      <c r="FI56" s="130">
        <f t="shared" si="46"/>
        <v>228.67021276595742</v>
      </c>
      <c r="FJ56" s="130">
        <f t="shared" si="46"/>
        <v>484.58144796380094</v>
      </c>
      <c r="FK56" s="130">
        <f t="shared" si="46"/>
        <v>426.09810126582278</v>
      </c>
      <c r="FL56" s="130">
        <f t="shared" si="46"/>
        <v>466.09409535838336</v>
      </c>
      <c r="FM56" s="130">
        <f t="shared" si="46"/>
        <v>478.36596385542174</v>
      </c>
      <c r="FN56" s="130">
        <f t="shared" si="46"/>
        <v>489.0165441176469</v>
      </c>
      <c r="FO56" s="130">
        <f t="shared" si="46"/>
        <v>222.215821812596</v>
      </c>
      <c r="FP56" s="130">
        <f t="shared" si="46"/>
        <v>508.04570259208714</v>
      </c>
    </row>
    <row r="57" spans="1:172" x14ac:dyDescent="0.3">
      <c r="FE57" s="224">
        <f>FE51+FE52+FE53</f>
        <v>338.08499999999998</v>
      </c>
      <c r="FF57" s="224">
        <f t="shared" ref="FF57:FP57" si="47">FF51+FF52+FF53</f>
        <v>300.08500000000004</v>
      </c>
      <c r="FG57" s="224">
        <f t="shared" si="47"/>
        <v>530.28500000000008</v>
      </c>
      <c r="FH57" s="224">
        <f t="shared" si="47"/>
        <v>367.779</v>
      </c>
      <c r="FI57" s="224">
        <f t="shared" si="47"/>
        <v>624.56600000000003</v>
      </c>
      <c r="FJ57" s="224">
        <f t="shared" si="47"/>
        <v>344.983</v>
      </c>
      <c r="FK57" s="224">
        <f>FK51+FK52+FK53</f>
        <v>434.08100000000002</v>
      </c>
      <c r="FL57" s="224">
        <f>FL51+FL52+FL53</f>
        <v>428.35599999999994</v>
      </c>
      <c r="FM57" s="224">
        <f>FM51+FM52+FM53</f>
        <v>367.38200000000001</v>
      </c>
      <c r="FN57" s="224">
        <f t="shared" si="47"/>
        <v>447.57499999999999</v>
      </c>
      <c r="FO57" s="224">
        <f t="shared" si="47"/>
        <v>613.28</v>
      </c>
      <c r="FP57" s="224">
        <f t="shared" si="47"/>
        <v>409.75699999999995</v>
      </c>
    </row>
    <row r="58" spans="1:172" x14ac:dyDescent="0.3">
      <c r="A58" s="53" t="s">
        <v>97</v>
      </c>
      <c r="FE58" s="251">
        <f>FE42-FE57</f>
        <v>1.5000000000043201E-2</v>
      </c>
      <c r="FF58" s="251">
        <f t="shared" ref="FF58:FP58" si="48">FF42-FF57</f>
        <v>1.4999999999986358E-2</v>
      </c>
      <c r="FG58" s="251">
        <f t="shared" si="48"/>
        <v>1.4999999999872671E-2</v>
      </c>
      <c r="FH58" s="251">
        <f t="shared" si="48"/>
        <v>2.1000000000015007E-2</v>
      </c>
      <c r="FI58" s="251">
        <f t="shared" si="48"/>
        <v>3.3999999999991815E-2</v>
      </c>
      <c r="FJ58" s="251">
        <f t="shared" si="48"/>
        <v>1.6999999999995907E-2</v>
      </c>
      <c r="FK58" s="251">
        <f t="shared" si="48"/>
        <v>1.9000000000005457E-2</v>
      </c>
      <c r="FL58" s="251">
        <f t="shared" si="48"/>
        <v>4.4000000000039563E-2</v>
      </c>
      <c r="FM58" s="251">
        <f t="shared" si="48"/>
        <v>1.799999999997226E-2</v>
      </c>
      <c r="FN58" s="251">
        <f t="shared" si="48"/>
        <v>2.5000000000034106E-2</v>
      </c>
      <c r="FO58" s="251">
        <f t="shared" si="48"/>
        <v>1.999999999998181E-2</v>
      </c>
      <c r="FP58" s="251">
        <f t="shared" si="48"/>
        <v>4.300000000006321E-2</v>
      </c>
    </row>
    <row r="59" spans="1:172" x14ac:dyDescent="0.3">
      <c r="A59" s="53" t="s">
        <v>98</v>
      </c>
      <c r="EE59" s="52">
        <f>+((EE42/ED42)-1)*100</f>
        <v>3.1370644031396111</v>
      </c>
      <c r="EF59" s="52">
        <f>+((EF42/EE42)-1)*100</f>
        <v>29.065443728309393</v>
      </c>
    </row>
    <row r="60" spans="1:172" x14ac:dyDescent="0.3">
      <c r="EE60" s="52">
        <f>+((EE44/ED44)-1)*100</f>
        <v>4.9251094193272449</v>
      </c>
      <c r="EF60" s="52">
        <f>+((EF44/EE44)-1)*100</f>
        <v>9.1734447678033746</v>
      </c>
    </row>
    <row r="109" spans="2:8" x14ac:dyDescent="0.3">
      <c r="B109" s="23"/>
      <c r="C109" s="23"/>
      <c r="D109" s="23"/>
      <c r="E109" s="23"/>
      <c r="F109" s="23"/>
      <c r="G109" s="23"/>
      <c r="H109" s="23"/>
    </row>
  </sheetData>
  <mergeCells count="16">
    <mergeCell ref="AX2:BI3"/>
    <mergeCell ref="A2:A3"/>
    <mergeCell ref="B2:M3"/>
    <mergeCell ref="N2:Y3"/>
    <mergeCell ref="Z2:AK3"/>
    <mergeCell ref="AL2:AW3"/>
    <mergeCell ref="ED2:EF3"/>
    <mergeCell ref="EG2:ER3"/>
    <mergeCell ref="ES2:FD3"/>
    <mergeCell ref="FE2:FP3"/>
    <mergeCell ref="BJ2:BU3"/>
    <mergeCell ref="BV2:CG3"/>
    <mergeCell ref="CH2:CS3"/>
    <mergeCell ref="CT2:DE3"/>
    <mergeCell ref="DF2:DQ3"/>
    <mergeCell ref="DR2:EC3"/>
  </mergeCells>
  <pageMargins left="0.7" right="0.7" top="0.75" bottom="0.75" header="0.3" footer="0.3"/>
  <pageSetup paperSize="9" orientation="portrait" r:id="rId1"/>
  <headerFooter>
    <oddFooter>&amp;C_x000D_&amp;1#&amp;"Calibri"&amp;10&amp;KFF0000 Public</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Table Description</vt:lpstr>
      <vt:lpstr>Imports SITC  (2)</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Jamie Rokorokovakanace</cp:lastModifiedBy>
  <cp:lastPrinted>2018-08-10T02:59:45Z</cp:lastPrinted>
  <dcterms:created xsi:type="dcterms:W3CDTF">1998-07-24T16:04:38Z</dcterms:created>
  <dcterms:modified xsi:type="dcterms:W3CDTF">2025-04-30T21:34:35Z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7a2359-95bd-45a7-bc85-bfa34b33f54c_Enabled">
    <vt:lpwstr>true</vt:lpwstr>
  </property>
  <property fmtid="{D5CDD505-2E9C-101B-9397-08002B2CF9AE}" pid="3" name="MSIP_Label_397a2359-95bd-45a7-bc85-bfa34b33f54c_SetDate">
    <vt:lpwstr>2025-01-28T21:11:51Z</vt:lpwstr>
  </property>
  <property fmtid="{D5CDD505-2E9C-101B-9397-08002B2CF9AE}" pid="4" name="MSIP_Label_397a2359-95bd-45a7-bc85-bfa34b33f54c_Method">
    <vt:lpwstr>Privileged</vt:lpwstr>
  </property>
  <property fmtid="{D5CDD505-2E9C-101B-9397-08002B2CF9AE}" pid="5" name="MSIP_Label_397a2359-95bd-45a7-bc85-bfa34b33f54c_Name">
    <vt:lpwstr>Public</vt:lpwstr>
  </property>
  <property fmtid="{D5CDD505-2E9C-101B-9397-08002B2CF9AE}" pid="6" name="MSIP_Label_397a2359-95bd-45a7-bc85-bfa34b33f54c_SiteId">
    <vt:lpwstr>bf978f1a-f8ce-4814-a355-714043d5052e</vt:lpwstr>
  </property>
  <property fmtid="{D5CDD505-2E9C-101B-9397-08002B2CF9AE}" pid="7" name="MSIP_Label_397a2359-95bd-45a7-bc85-bfa34b33f54c_ActionId">
    <vt:lpwstr>64f0b24a-5b73-43af-9007-eb581ead4548</vt:lpwstr>
  </property>
  <property fmtid="{D5CDD505-2E9C-101B-9397-08002B2CF9AE}" pid="8" name="MSIP_Label_397a2359-95bd-45a7-bc85-bfa34b33f54c_ContentBits">
    <vt:lpwstr>2</vt:lpwstr>
  </property>
</Properties>
</file>